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table+xml" PartName="/xl/tables/table21.xml"/>
  <Override ContentType="application/vnd.openxmlformats-officedocument.spreadsheetml.table+xml" PartName="/xl/tables/table22.xml"/>
  <Override ContentType="application/vnd.openxmlformats-officedocument.spreadsheetml.table+xml" PartName="/xl/tables/table23.xml"/>
  <Override ContentType="application/vnd.openxmlformats-officedocument.spreadsheetml.table+xml" PartName="/xl/tables/table24.xml"/>
  <Override ContentType="application/vnd.openxmlformats-officedocument.spreadsheetml.table+xml" PartName="/xl/tables/table25.xml"/>
  <Override ContentType="application/vnd.openxmlformats-officedocument.spreadsheetml.table+xml" PartName="/xl/tables/table26.xml"/>
  <Override ContentType="application/vnd.openxmlformats-officedocument.spreadsheetml.table+xml" PartName="/xl/tables/table27.xml"/>
  <Override ContentType="application/vnd.openxmlformats-officedocument.spreadsheetml.table+xml" PartName="/xl/tables/table28.xml"/>
  <Override ContentType="application/vnd.openxmlformats-officedocument.spreadsheetml.table+xml" PartName="/xl/tables/table29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8" sheetId="2" r:id="rId3"/>
    <sheet name="18.1" sheetId="3" r:id="rId4"/>
    <sheet name="18.2" sheetId="4" r:id="rId5"/>
    <sheet name="18.3" sheetId="5" r:id="rId6"/>
    <sheet name="18.4" sheetId="6" r:id="rId7"/>
    <sheet name="18.5" sheetId="7" r:id="rId8"/>
    <sheet name="18.6" sheetId="8" r:id="rId9"/>
    <sheet name="18.7" sheetId="9" r:id="rId10"/>
    <sheet name="18.8" sheetId="10" r:id="rId11"/>
    <sheet name="18.9" sheetId="11" r:id="rId12"/>
    <sheet name="18.10" sheetId="12" r:id="rId13"/>
    <sheet name="18.1E" sheetId="13" r:id="rId14"/>
    <sheet name="18.2E" sheetId="14" r:id="rId15"/>
    <sheet name="18.3E" sheetId="15" r:id="rId16"/>
    <sheet name="18.4E" sheetId="16" r:id="rId17"/>
    <sheet name="18.5E" sheetId="17" r:id="rId18"/>
    <sheet name="18.6E" sheetId="18" r:id="rId19"/>
    <sheet name="18.7E" sheetId="19" r:id="rId20"/>
    <sheet name="18.8E" sheetId="20" r:id="rId21"/>
    <sheet name="18.9E" sheetId="21" r:id="rId22"/>
    <sheet name="18.10E" sheetId="22" r:id="rId23"/>
  </sheets>
  <calcPr fullCalcOnLoad="1"/>
</workbook>
</file>

<file path=xl/sharedStrings.xml><?xml version="1.0" encoding="utf-8"?>
<sst xmlns="http://schemas.openxmlformats.org/spreadsheetml/2006/main" count="293" uniqueCount="293">
  <si>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</si>
  <si>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</si>
  <si>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</si>
  <si>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</si>
  <si>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</si>
  <si>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</si>
  <si>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</si>
  <si>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</si>
  <si>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</si>
  <si>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</si>
  <si>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18</t>
  </si>
  <si>
    <t>PROJETOS</t>
  </si>
  <si>
    <t>18.1</t>
  </si>
  <si>
    <t>01.050.0811-0</t>
  </si>
  <si>
    <t>EMOP</t>
  </si>
  <si>
    <t>PROJETO DE AS BUILT DE ARQUITETURA PARA PREDIOS ESCOLARES E/ OU ADMINISTRATIVOS DE 501 ATE 3000M2,APRESENTADO NOS PADROES DA CONTRATANTE,INCLUSIVE COORDENACAO E COMPATIBILIZACAO COM OS PROJETOS COMPLEMENTARES 9%-DESPESAS ADMINISTRATIVAS E DE MATERIAIS</t>
  </si>
  <si>
    <t>m²</t>
  </si>
  <si>
    <t>2107,20</t>
  </si>
  <si>
    <t>18.2</t>
  </si>
  <si>
    <t>01.050.0930-0</t>
  </si>
  <si>
    <t>PROJETO DE AS BUILT DE INSTALACAO HIDRAULICA PARA PREDIOS ES COLARES E/OU ADMINISTRATIVOS ATE 500M2,APRESENTADO NOS PADRO ES DA CONTRATANTE 9%-DESPESAS ADMINISTRATIVAS E DE MATERIAIS</t>
  </si>
  <si>
    <t>431,46</t>
  </si>
  <si>
    <t>18.3</t>
  </si>
  <si>
    <t>01.050.0911-0</t>
  </si>
  <si>
    <t>PROJETO DE AS BUILT DE INSTALACAO DE ESGOTO SANITARIO E AGUA S PLUVIAIS PARA PREDIOS ESCOLARES E/OU ADMINISTRATIVOS DE 501 ATE 3000M2,APRESENTADO NOS PADROES DA CONTRATANTE 9%-DESPESAS ADMINISTRATIVAS E DE MATERIAIS</t>
  </si>
  <si>
    <t>1301,12</t>
  </si>
  <si>
    <t>18.4</t>
  </si>
  <si>
    <t>01.050.0836-0</t>
  </si>
  <si>
    <t>PROJETO DE AS BUILT DE ESTRUTURA PARA PREDIOS ESCOLARES E/OU ADMINISTRATIVOS DE 501 ATE 3000M2,CONSTANDO DE PLANTAS DE FORMA,ARMACAO E DETALHES,APRESENTADO NOS PADROES DA CONTRATA NTE 9%-DESPESAS ADMINISTRATIVAS E DE MATERIAIS</t>
  </si>
  <si>
    <t>785,62</t>
  </si>
  <si>
    <t>18.5</t>
  </si>
  <si>
    <t>01.050.0886-0</t>
  </si>
  <si>
    <t>PROJETO DE AS BUILT DE INSTALACAO DE TELEMATICA PARA PREDIOS ESCOLARES E/OU ADMINISTRATIVOS ACIMA DE 500M2,APRESENTADO NOS PADROES DA CONTRATANTE 9%-DESPESAS ADMINISTRATIVAS E DE MATERIAIS</t>
  </si>
  <si>
    <t>546,53</t>
  </si>
  <si>
    <t>18.6</t>
  </si>
  <si>
    <t>01.050.0956-0</t>
  </si>
  <si>
    <t>PROJETO DE AS BUILT DE INSTALACAO ELETRICA PARA PREDIOS ESCO LARES E/OU ADMINISTRATIVOS DE 501 ATE 3000M2,APRESENTADO NOS PADROES DA CONTRATANTE 9%-DESPESAS ADMINISTRATIVAS E DE MATERIAIS</t>
  </si>
  <si>
    <t>629,20</t>
  </si>
  <si>
    <t>18.7</t>
  </si>
  <si>
    <t>01.050.0976-0</t>
  </si>
  <si>
    <t>PROJETO DE AS BUILT DE SISTEMA DE AR CONDICIONADO,EM PREDIOS COM AREA DE 501 ATE 3000M2,APRESENTADO NOS PADROES DA CONTR ATANTE 9%-DESPESAS ADMINISTRATIVAS E DE MATERIAIS</t>
  </si>
  <si>
    <t>18.8</t>
  </si>
  <si>
    <t>01.050.0981-0</t>
  </si>
  <si>
    <t>PROJETO DE AS BUILT DE INSTALACAO DE SEGURANCA (CFTV E SONOR IZACAO) DE 501 ATE 3000M2,APRESENTADO NOS PADROES DA CONTRAT ANTE 9%-DESPESAS ADMINISTRATIVAS E DE MATERIAIS</t>
  </si>
  <si>
    <t>18.9</t>
  </si>
  <si>
    <t>01.050.0114-0</t>
  </si>
  <si>
    <t>PROJETO EXECUTIVO DE INSTALACAO ELETRICA PARA PREDIOS ESCOLA RES E/OU ADMINISTRATIVOS DE 501 ATE 3.000M2,INCLUSIVE PROJET O BASICO,APRESENTADO NOS PADROES DA CONTRATANTE,INCLUSIVE AS LEGALIZACOES PERTINENTES 9% - DESPESAS ADMINISTRATIVAS E DE MATERIAIS</t>
  </si>
  <si>
    <t>18.10</t>
  </si>
  <si>
    <t>01.050.0050-0</t>
  </si>
  <si>
    <t>PROJETO EXECUTIVO DE INSTALACAO DE INCENDIO E SPDA PARA PRED IOS ESCOLARES E/OU ADMINISTRATIVOS DE 501 ATE 3.000M2,INCLUS IVE PROJETO BASICO,APRESENTADO NOS PADROES DA CONTRATANTE,IN CLUSIVE AS LEGALIZACOES PERTINENTES 9% - DESPESAS ADMINISTRATIVAS E DE MATERIAIS</t>
  </si>
  <si>
    <t>2107,2</t>
  </si>
  <si>
    <t>Resumo do Critério</t>
  </si>
  <si>
    <t>Tipo</t>
  </si>
  <si>
    <t>Elementos</t>
  </si>
  <si>
    <t>Nome do Subcritério</t>
  </si>
  <si>
    <t>Categoria</t>
  </si>
  <si>
    <t>Ambientes (Área)</t>
  </si>
  <si>
    <t/>
  </si>
  <si>
    <t>Adicionar a</t>
  </si>
  <si>
    <t>Seleção</t>
  </si>
  <si>
    <t>Área</t>
  </si>
  <si>
    <t>Pisos (Área)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</si>
  <si>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</si>
  <si>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</si>
  <si>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</si>
  <si>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</si>
  <si>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</si>
  <si>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</si>
  <si>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</si>
  <si>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Piso</t>
  </si>
  <si>
    <t>BE-MT-PI-REVEST-PORC-45X45cm</t>
  </si>
  <si>
    <t>BE-MT-PI-GRANILITE-1cm - 0,0100</t>
  </si>
  <si>
    <t>Filtro de Parâmetro</t>
  </si>
  <si>
    <t>Comparação</t>
  </si>
  <si>
    <t>Valor</t>
  </si>
  <si>
    <t>Parâmetro</t>
  </si>
  <si>
    <t>Instância</t>
  </si>
  <si>
    <t>Igual a</t>
  </si>
  <si>
    <t>hidraulica</t>
  </si>
  <si>
    <t>Comentários</t>
  </si>
  <si>
    <t>E</t>
  </si>
  <si>
    <t>BE-MT-PI-PINTURA-AZUL-PASTEL</t>
  </si>
  <si>
    <t>BE-MT-PI-INTERTRAVADO-20X10X6cm</t>
  </si>
  <si>
    <t>BE-MT-PI-PINTURA-VERDE-PASTEL</t>
  </si>
  <si>
    <t>629,2</t>
  </si>
  <si>
    <t>Projeto</t>
  </si>
  <si>
    <t>Vínculo</t>
  </si>
  <si>
    <t>Elemento</t>
  </si>
  <si>
    <t>Id do Revit</t>
  </si>
  <si>
    <t>Totais:</t>
  </si>
  <si>
    <t>acess</t>
  </si>
  <si>
    <t>Acolhimento Familiar 01 49</t>
  </si>
  <si>
    <t>3216050</t>
  </si>
  <si>
    <t>Acolhimento Familiar 02 35</t>
  </si>
  <si>
    <t>3216036</t>
  </si>
  <si>
    <t>Acolhimento Familiar 03 50</t>
  </si>
  <si>
    <t>3216051</t>
  </si>
  <si>
    <t>Acolhimento Familiar 04 33</t>
  </si>
  <si>
    <t>3216034</t>
  </si>
  <si>
    <t>Administração 17</t>
  </si>
  <si>
    <t>3216018</t>
  </si>
  <si>
    <t>Almoxarifado 14</t>
  </si>
  <si>
    <t>3216015</t>
  </si>
  <si>
    <t>Área Caxia D'água 78</t>
  </si>
  <si>
    <t>3327629</t>
  </si>
  <si>
    <t>Área de Serviço 1</t>
  </si>
  <si>
    <t>3216066</t>
  </si>
  <si>
    <t>Área Externa 102</t>
  </si>
  <si>
    <t>3479452</t>
  </si>
  <si>
    <t>Biblioteca 28</t>
  </si>
  <si>
    <t>3216029</t>
  </si>
  <si>
    <t>Casa de Bombas Hidro 109</t>
  </si>
  <si>
    <t>3803048</t>
  </si>
  <si>
    <t>Casa de Bombas Inc. 110</t>
  </si>
  <si>
    <t>3803051</t>
  </si>
  <si>
    <t>Circulação I 16</t>
  </si>
  <si>
    <t>3216017</t>
  </si>
  <si>
    <t>Circulação II 64</t>
  </si>
  <si>
    <t>3216064</t>
  </si>
  <si>
    <t>Circulação III 36</t>
  </si>
  <si>
    <t>3216037</t>
  </si>
  <si>
    <t>Circulação IV 63</t>
  </si>
  <si>
    <t>3216063</t>
  </si>
  <si>
    <t>Clínico Geral 55</t>
  </si>
  <si>
    <t>3216055</t>
  </si>
  <si>
    <t>Cozinha 1</t>
  </si>
  <si>
    <t>3216053</t>
  </si>
  <si>
    <t>Fonoaudiólogo 56</t>
  </si>
  <si>
    <t>3216056</t>
  </si>
  <si>
    <t>Gás 111</t>
  </si>
  <si>
    <t>4488737</t>
  </si>
  <si>
    <t>Guarita 13</t>
  </si>
  <si>
    <t>3216014</t>
  </si>
  <si>
    <t>Hall 67</t>
  </si>
  <si>
    <t>3247189</t>
  </si>
  <si>
    <t>Jardim Sensorial 01 29</t>
  </si>
  <si>
    <t>3216030</t>
  </si>
  <si>
    <t>Jardim Sensorial 02 30</t>
  </si>
  <si>
    <t>3216031</t>
  </si>
  <si>
    <t>Jardim Sensorial 03 32</t>
  </si>
  <si>
    <t>3216033</t>
  </si>
  <si>
    <t>Jardim Sensorial 04 31</t>
  </si>
  <si>
    <t>3216032</t>
  </si>
  <si>
    <t>Neurologista 57</t>
  </si>
  <si>
    <t>3216057</t>
  </si>
  <si>
    <t>Nutricionista 18</t>
  </si>
  <si>
    <t>3216019</t>
  </si>
  <si>
    <t>Oficina de Terapia 41</t>
  </si>
  <si>
    <t>3216042</t>
  </si>
  <si>
    <t>Piscopedagoga 58</t>
  </si>
  <si>
    <t>3216058</t>
  </si>
  <si>
    <t>Quadra 79</t>
  </si>
  <si>
    <t>3369899</t>
  </si>
  <si>
    <t>Recepção 103</t>
  </si>
  <si>
    <t>3509978</t>
  </si>
  <si>
    <t>Refeitório 53</t>
  </si>
  <si>
    <t>3216054</t>
  </si>
  <si>
    <t>Room 104</t>
  </si>
  <si>
    <t>3510478</t>
  </si>
  <si>
    <t>Room 105</t>
  </si>
  <si>
    <t>3510479</t>
  </si>
  <si>
    <t>Room 106</t>
  </si>
  <si>
    <t>3510480</t>
  </si>
  <si>
    <t>Room 107</t>
  </si>
  <si>
    <t>3510481</t>
  </si>
  <si>
    <t>Sala de Aula 01 39</t>
  </si>
  <si>
    <t>3216040</t>
  </si>
  <si>
    <t>Sala de Aula 02 38</t>
  </si>
  <si>
    <t>3216039</t>
  </si>
  <si>
    <t>Sala de Aula 03 37</t>
  </si>
  <si>
    <t>3216038</t>
  </si>
  <si>
    <t>Sala de Aula 04 60</t>
  </si>
  <si>
    <t>3216060</t>
  </si>
  <si>
    <t>Sala de Aula 05 61</t>
  </si>
  <si>
    <t>3216061</t>
  </si>
  <si>
    <t>Sala de Aula 06 26</t>
  </si>
  <si>
    <t>3216027</t>
  </si>
  <si>
    <t>Sala de Aula 07 48</t>
  </si>
  <si>
    <t>3216049</t>
  </si>
  <si>
    <t>Sala de Aula 08 47</t>
  </si>
  <si>
    <t>3216048</t>
  </si>
  <si>
    <t>Sala de Aula 09 44</t>
  </si>
  <si>
    <t>3216045</t>
  </si>
  <si>
    <t>Sala de Aula 10 21</t>
  </si>
  <si>
    <t>3216022</t>
  </si>
  <si>
    <t>Sala de Música 40</t>
  </si>
  <si>
    <t>3216041</t>
  </si>
  <si>
    <t>Sala de Repouso de Funcionários 51</t>
  </si>
  <si>
    <t>3216052</t>
  </si>
  <si>
    <t>Sala de Reunião 15</t>
  </si>
  <si>
    <t>3216016</t>
  </si>
  <si>
    <t>Sanit. 01 1</t>
  </si>
  <si>
    <t>3216026</t>
  </si>
  <si>
    <t>Sanit. 02 1</t>
  </si>
  <si>
    <t>3216025</t>
  </si>
  <si>
    <t>Sanit. 03 1</t>
  </si>
  <si>
    <t>3216024</t>
  </si>
  <si>
    <t>Sanit. 04 1</t>
  </si>
  <si>
    <t>3216059</t>
  </si>
  <si>
    <t>Sanit. 05 1</t>
  </si>
  <si>
    <t>3216062</t>
  </si>
  <si>
    <t>Sanit. 06 1</t>
  </si>
  <si>
    <t>3216028</t>
  </si>
  <si>
    <t>Sanit. 07 1</t>
  </si>
  <si>
    <t>3216046</t>
  </si>
  <si>
    <t>Sanit. 08 1</t>
  </si>
  <si>
    <t>3216047</t>
  </si>
  <si>
    <t>Sanit. 09 1</t>
  </si>
  <si>
    <t>3216044</t>
  </si>
  <si>
    <t>Sanit. 10 1</t>
  </si>
  <si>
    <t>3216023</t>
  </si>
  <si>
    <t>Sanit. Acess. 1</t>
  </si>
  <si>
    <t>3216020</t>
  </si>
  <si>
    <t>Sanit. Fem. 1</t>
  </si>
  <si>
    <t>3216021</t>
  </si>
  <si>
    <t>Sanit. Masc. 1</t>
  </si>
  <si>
    <t>3216043</t>
  </si>
  <si>
    <t>Terapia Ocupacional 34</t>
  </si>
  <si>
    <t>3216035</t>
  </si>
  <si>
    <t>Vestiário Fem. 1</t>
  </si>
  <si>
    <t>3247192</t>
  </si>
  <si>
    <t>Vestiário Masc. 1</t>
  </si>
  <si>
    <t>3247195</t>
  </si>
  <si>
    <t>WC 1</t>
  </si>
  <si>
    <t>3247198</t>
  </si>
  <si>
    <t>3222139</t>
  </si>
  <si>
    <t>3222155</t>
  </si>
  <si>
    <t>3222193</t>
  </si>
  <si>
    <t>3222209</t>
  </si>
  <si>
    <t>3222225</t>
  </si>
  <si>
    <t>3222241</t>
  </si>
  <si>
    <t>3222281</t>
  </si>
  <si>
    <t>3222563</t>
  </si>
  <si>
    <t>3222579</t>
  </si>
  <si>
    <t>3222617</t>
  </si>
  <si>
    <t>3222633</t>
  </si>
  <si>
    <t>3222744</t>
  </si>
  <si>
    <t>3222846</t>
  </si>
  <si>
    <t>3223037</t>
  </si>
  <si>
    <t>3444858</t>
  </si>
  <si>
    <t>4478714</t>
  </si>
  <si>
    <t>4478799</t>
  </si>
  <si>
    <t>4478818</t>
  </si>
  <si>
    <t>4478838</t>
  </si>
  <si>
    <t>3247322</t>
  </si>
  <si>
    <t>3247339</t>
  </si>
  <si>
    <t>3247357</t>
  </si>
  <si>
    <t>3222432</t>
  </si>
  <si>
    <t>3222546</t>
  </si>
  <si>
    <t>3223006</t>
  </si>
  <si>
    <t>3444610</t>
  </si>
  <si>
    <t>3444635</t>
  </si>
  <si>
    <t>3444660</t>
  </si>
  <si>
    <t>3444808</t>
  </si>
  <si>
    <t>3444833</t>
  </si>
  <si>
    <t>3444874</t>
  </si>
  <si>
    <t>3719983</t>
  </si>
  <si>
    <t>3719999</t>
  </si>
  <si>
    <t>3710544</t>
  </si>
  <si>
    <t>3710554</t>
  </si>
  <si>
    <t>3710564</t>
  </si>
  <si>
    <t>3710574</t>
  </si>
  <si>
    <t>3710584</t>
  </si>
  <si>
    <t>3370100</t>
  </si>
  <si>
    <t>4745454</t>
  </si>
  <si>
    <t>3223859</t>
  </si>
  <si>
    <t>3409380</t>
  </si>
  <si>
    <t>3222042</t>
  </si>
  <si>
    <t>3222059</t>
  </si>
  <si>
    <t>3222075</t>
  </si>
  <si>
    <t>3222091</t>
  </si>
  <si>
    <t>3222107</t>
  </si>
  <si>
    <t>3222123</t>
  </si>
  <si>
    <t>3222315</t>
  </si>
  <si>
    <t>3222332</t>
  </si>
  <si>
    <t>3222349</t>
  </si>
  <si>
    <t>3222365</t>
  </si>
  <si>
    <t>3222381</t>
  </si>
  <si>
    <t>3222415</t>
  </si>
  <si>
    <t>3222710</t>
  </si>
  <si>
    <t>3222971</t>
  </si>
  <si>
    <t>3444591</t>
  </si>
  <si>
    <t>3444685</t>
  </si>
  <si>
    <t>3444776</t>
  </si>
  <si>
    <t>3444792</t>
  </si>
  <si>
    <t>3444921</t>
  </si>
  <si>
    <t>4748546</t>
  </si>
  <si>
    <t>3719905</t>
  </si>
  <si>
    <t>3719991</t>
  </si>
  <si>
    <t>3720007</t>
  </si>
  <si>
    <t>3720059</t>
  </si>
  <si>
    <t>4506104</t>
  </si>
  <si>
    <t>3494893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</si>
</sst>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4">
    <xf numFmtId="0" applyNumberFormat="1" fontId="0" applyFont="1" xfId="0" applyProtection="1"/>
    <xf numFmtId="0" applyNumberFormat="1" fontId="1" applyFont="1" xfId="1" applyProtection="1">
      <alignment wrapText="1"/>
    </xf>
    <xf numFmtId="0" applyNumberFormat="1" fontId="1" applyFont="1" xfId="2" applyProtection="1" applyAlignment="1">
      <alignment horizontal="left" vertical="center"/>
    </xf>
    <xf numFmtId="0" applyNumberFormat="1" fontId="0" applyFont="1" xfId="3" applyProtection="1">
      <alignment wrapText="1"/>
    </xf>
    <xf numFmtId="0" applyNumberFormat="1" fontId="3" applyFont="1" xfId="4" applyProtection="1">
      <alignment wrapText="1"/>
    </xf>
    <xf numFmtId="0" applyNumberFormat="1" fontId="4" applyFont="1" xfId="5" applyProtection="1" applyAlignment="1">
      <alignment horizontal="center" vertical="center"/>
    </xf>
    <xf numFmtId="0" applyNumberFormat="1" fontId="3" applyFont="1" xfId="6" applyProtection="1" applyAlignment="1">
      <alignment horizontal="center" wrapText="1"/>
    </xf>
    <xf numFmtId="0" applyNumberFormat="1" fontId="2" applyFont="1" xfId="7" applyProtection="1" applyAlignment="1">
      <alignment horizontal="center" wrapText="1"/>
    </xf>
    <xf numFmtId="0" applyNumberFormat="1" fontId="2" applyFont="1" xfId="7" applyProtection="1" applyAlignment="1">
      <alignment horizontal="center" vertical="center" wrapText="1"/>
    </xf>
    <xf numFmtId="0" applyNumberFormat="1" fontId="2" applyFont="1" fillId="2" applyFill="1" borderId="1" applyBorder="1" xfId="7" applyProtection="1" applyAlignment="1">
      <alignment horizontal="center" vertical="center" wrapText="1"/>
    </xf>
    <xf numFmtId="0" applyNumberFormat="1" fontId="1" applyFont="1" fillId="3" applyFill="1" borderId="1" applyBorder="1" xfId="1" applyProtection="1">
      <alignment wrapText="1"/>
    </xf>
    <xf numFmtId="0" applyNumberFormat="1" fontId="0" applyFont="1" fillId="3" applyFill="1" borderId="1" applyBorder="1" xfId="0" applyProtection="1"/>
    <xf numFmtId="0" applyNumberFormat="1" fontId="1" applyFont="1" fillId="4" applyFill="1" borderId="1" applyBorder="1" xfId="1" applyProtection="1">
      <alignment wrapText="1"/>
    </xf>
    <xf numFmtId="0" applyNumberFormat="1" fontId="1" applyFont="1" fillId="4" applyFill="1" borderId="1" applyBorder="1" xfId="1" applyProtection="1" applyAlignment="1">
      <alignment horizontal="right" wrapText="1"/>
    </xf>
    <xf numFmtId="0" applyNumberFormat="1" fontId="2" applyFont="1" fillId="5" applyFill="1" borderId="1" applyBorder="1" xfId="7" applyProtection="1" applyAlignment="1">
      <alignment horizontal="center" wrapText="1"/>
    </xf>
    <xf numFmtId="0" applyNumberFormat="1" fontId="0" applyFont="1" fillId="6" applyFill="1" borderId="1" applyBorder="1" xfId="0" applyProtection="1" applyAlignment="1">
      <alignment horizontal="center"/>
    </xf>
    <xf numFmtId="0" applyNumberFormat="1" fontId="0" applyFont="1" borderId="1" applyBorder="1" xfId="0" applyProtection="1"/>
    <xf numFmtId="0" applyNumberFormat="1" fontId="1" applyFont="1" borderId="1" applyBorder="1" xfId="1" applyProtection="1">
      <alignment wrapText="1"/>
    </xf>
    <xf numFmtId="0" applyNumberFormat="1" fontId="2" applyFont="1" fillId="2" applyFill="1" borderId="1" applyBorder="1" xfId="7" applyProtection="1" applyAlignment="1">
      <alignment horizontal="center" wrapText="1"/>
    </xf>
    <xf numFmtId="0" applyNumberFormat="1" fontId="0" applyFont="1" fillId="2" applyFill="1" borderId="1" applyBorder="1" xfId="0" applyProtection="1"/>
    <xf numFmtId="0" applyNumberFormat="1" fontId="2" applyFont="1" fillId="7" applyFill="1" borderId="1" applyBorder="1" xfId="7" applyProtection="1" applyAlignment="1">
      <alignment horizontal="center" wrapText="1"/>
    </xf>
    <xf numFmtId="0" applyNumberFormat="1" fontId="0" applyFont="1" fillId="7" applyFill="1" borderId="1" applyBorder="1" xfId="3" applyProtection="1">
      <alignment wrapText="1"/>
    </xf>
    <xf numFmtId="0" applyNumberFormat="1" fontId="0" applyFont="1" fillId="2" applyFill="1" borderId="1" applyBorder="1" xfId="3" applyProtection="1">
      <alignment wrapText="1"/>
    </xf>
    <xf numFmtId="0" applyNumberFormat="1" fontId="0" applyFont="1" fillId="7" applyFill="1" borderId="1" applyBorder="1" xfId="3" applyProtection="1" applyAlignment="1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8.1" displayName="Criteria_Summary18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8.10" displayName="Criteria_Summary18.1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Elements18_11" displayName="Elements18_11" ref="A6:E74" headerRowCount="1" totalsRowCount="1" totalsRowCellStyle="styleRegular">
  <autoFilter ref="A6:E7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Elements18_21" displayName="Elements18_21" ref="A6:E29" headerRowCount="1" totalsRowCount="1" totalsRowCellStyle="styleRegular">
  <autoFilter ref="A6:E2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Elements18_22" displayName="Elements18_22" ref="A37:E54" headerRowCount="1" totalsRowCount="1" totalsRowCellStyle="styleRegular">
  <autoFilter ref="A37:E5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Elements18_23" displayName="Elements18_23" ref="A62:E64" headerRowCount="1" totalsRowCount="1" totalsRowCellStyle="styleRegular">
  <autoFilter ref="A62:E6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Elements18_31" displayName="Elements18_3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Elements18_32" displayName="Elements18_32" ref="A16:E33" headerRowCount="1" totalsRowCount="1" totalsRowCellStyle="styleRegular">
  <autoFilter ref="A16:E3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Elements18_33" displayName="Elements18_33" ref="A41:E64" headerRowCount="1" totalsRowCount="1" totalsRowCellStyle="styleRegular">
  <autoFilter ref="A41:E6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Elements18_34" displayName="Elements18_34" ref="A72:E75" headerRowCount="1" totalsRowCount="1" totalsRowCellStyle="styleRegular">
  <autoFilter ref="A72:E7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Elements18_41" displayName="Elements18_4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8.2" displayName="Criteria_Summary18.2" ref="A7:E11" headerRowCount="1" totalsRowCount="1" totalsRowCellStyle="styleRegular">
  <autoFilter ref="A7:E10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Elements18_42" displayName="Elements18_42" ref="A16:E39" headerRowCount="1" totalsRowCount="1" totalsRowCellStyle="styleRegular">
  <autoFilter ref="A16:E3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id="21" name="Elements18_43" displayName="Elements18_43" ref="A47:E49" headerRowCount="1" totalsRowCount="1" totalsRowCellStyle="styleRegular">
  <autoFilter ref="A47:E4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id="22" name="Elements18_44" displayName="Elements18_44" ref="A57:E100" headerRowCount="1" totalsRowCount="1" totalsRowCellStyle="styleRegular">
  <autoFilter ref="A57:E9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id="23" name="Elements18_51" displayName="Elements18_51" ref="A6:E49" headerRowCount="1" totalsRowCount="1" totalsRowCellStyle="styleRegular">
  <autoFilter ref="A6:E4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id="24" name="Elements18_61" displayName="Elements18_61" ref="A6:E49" headerRowCount="1" totalsRowCount="1" totalsRowCellStyle="styleRegular">
  <autoFilter ref="A6:E4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id="25" name="Elements18_62" displayName="Elements18_62" ref="A57:E59" headerRowCount="1" totalsRowCount="1" totalsRowCellStyle="styleRegular">
  <autoFilter ref="A57:E5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id="26" name="Elements18_71" displayName="Elements18_71" ref="A6:E49" headerRowCount="1" totalsRowCount="1" totalsRowCellStyle="styleRegular">
  <autoFilter ref="A6:E4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id="27" name="Elements18_81" displayName="Elements18_81" ref="A6:E49" headerRowCount="1" totalsRowCount="1" totalsRowCellStyle="styleRegular">
  <autoFilter ref="A6:E4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id="28" name="Elements18_91" displayName="Elements18_91" ref="A6:E49" headerRowCount="1" totalsRowCount="1" totalsRowCellStyle="styleRegular">
  <autoFilter ref="A6:E4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id="29" name="Elements18_101" displayName="Elements18_101" ref="A6:E49" headerRowCount="1" totalsRowCount="1" totalsRowCellStyle="styleRegular">
  <autoFilter ref="A6:E4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8.3" displayName="Criteria_Summary18.3" ref="A7:E12" headerRowCount="1" totalsRowCount="1" totalsRowCellStyle="styleRegular">
  <autoFilter ref="A7:E11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8.4" displayName="Criteria_Summary18.4" ref="A7:E12" headerRowCount="1" totalsRowCount="1" totalsRowCellStyle="styleRegular">
  <autoFilter ref="A7:E11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8.5" displayName="Criteria_Summary18.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8.6" displayName="Criteria_Summary18.6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8.7" displayName="Criteria_Summary18.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8.8" displayName="Criteria_Summary18.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8.9" displayName="Criteria_Summary18.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8&apos;!A1" TargetMode="External"/><Relationship Id="rId2" Type="http://schemas.openxmlformats.org/officeDocument/2006/relationships/hyperlink" Target="#&apos;18.1&apos;!A1" TargetMode="External"/><Relationship Id="rId3" Type="http://schemas.openxmlformats.org/officeDocument/2006/relationships/hyperlink" Target="#&apos;18.1E&apos;!A1" TargetMode="External"/><Relationship Id="rId4" Type="http://schemas.openxmlformats.org/officeDocument/2006/relationships/hyperlink" Target="#&apos;18.2&apos;!A1" TargetMode="External"/><Relationship Id="rId5" Type="http://schemas.openxmlformats.org/officeDocument/2006/relationships/hyperlink" Target="#&apos;18.2E&apos;!A1" TargetMode="External"/><Relationship Id="rId6" Type="http://schemas.openxmlformats.org/officeDocument/2006/relationships/hyperlink" Target="#&apos;18.3&apos;!A1" TargetMode="External"/><Relationship Id="rId7" Type="http://schemas.openxmlformats.org/officeDocument/2006/relationships/hyperlink" Target="#&apos;18.3E&apos;!A1" TargetMode="External"/><Relationship Id="rId8" Type="http://schemas.openxmlformats.org/officeDocument/2006/relationships/hyperlink" Target="#&apos;18.4&apos;!A1" TargetMode="External"/><Relationship Id="rId9" Type="http://schemas.openxmlformats.org/officeDocument/2006/relationships/hyperlink" Target="#&apos;18.4E&apos;!A1" TargetMode="External"/><Relationship Id="rId10" Type="http://schemas.openxmlformats.org/officeDocument/2006/relationships/hyperlink" Target="#&apos;18.5&apos;!A1" TargetMode="External"/><Relationship Id="rId11" Type="http://schemas.openxmlformats.org/officeDocument/2006/relationships/hyperlink" Target="#&apos;18.5E&apos;!A1" TargetMode="External"/><Relationship Id="rId12" Type="http://schemas.openxmlformats.org/officeDocument/2006/relationships/hyperlink" Target="#&apos;18.6&apos;!A1" TargetMode="External"/><Relationship Id="rId13" Type="http://schemas.openxmlformats.org/officeDocument/2006/relationships/hyperlink" Target="#&apos;18.6E&apos;!A1" TargetMode="External"/><Relationship Id="rId14" Type="http://schemas.openxmlformats.org/officeDocument/2006/relationships/hyperlink" Target="#&apos;18.7&apos;!A1" TargetMode="External"/><Relationship Id="rId15" Type="http://schemas.openxmlformats.org/officeDocument/2006/relationships/hyperlink" Target="#&apos;18.7E&apos;!A1" TargetMode="External"/><Relationship Id="rId16" Type="http://schemas.openxmlformats.org/officeDocument/2006/relationships/hyperlink" Target="#&apos;18.8&apos;!A1" TargetMode="External"/><Relationship Id="rId17" Type="http://schemas.openxmlformats.org/officeDocument/2006/relationships/hyperlink" Target="#&apos;18.8E&apos;!A1" TargetMode="External"/><Relationship Id="rId18" Type="http://schemas.openxmlformats.org/officeDocument/2006/relationships/hyperlink" Target="#&apos;18.9&apos;!A1" TargetMode="External"/><Relationship Id="rId19" Type="http://schemas.openxmlformats.org/officeDocument/2006/relationships/hyperlink" Target="#&apos;18.9E&apos;!A1" TargetMode="External"/><Relationship Id="rId20" Type="http://schemas.openxmlformats.org/officeDocument/2006/relationships/hyperlink" Target="#&apos;18.10&apos;!A1" TargetMode="External"/><Relationship Id="rId21" Type="http://schemas.openxmlformats.org/officeDocument/2006/relationships/hyperlink" Target="#&apos;18.10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8E&apos;!A1" TargetMode="External"/><Relationship Id="rId4" Type="http://schemas.openxmlformats.org/officeDocument/2006/relationships/hyperlink" Target="#&apos;18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9E&apos;!A1" TargetMode="External"/><Relationship Id="rId4" Type="http://schemas.openxmlformats.org/officeDocument/2006/relationships/hyperlink" Target="#&apos;18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10E&apos;!A1" TargetMode="External"/><Relationship Id="rId4" Type="http://schemas.openxmlformats.org/officeDocument/2006/relationships/hyperlink" Target="#&apos;18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8.1&apos;!A1" TargetMode="External"/><Relationship Id="rId3" Type="http://schemas.openxmlformats.org/officeDocument/2006/relationships/hyperlink" Target="#&apos;18.1&apos;!A1" TargetMode="External"/><Relationship Id="rId4" Type="http://schemas.openxmlformats.org/officeDocument/2006/relationships/hyperlink" Target="#&apos;18.1&apos;!A1" TargetMode="External"/><Relationship Id="rId5" Type="http://schemas.openxmlformats.org/officeDocument/2006/relationships/hyperlink" Target="#&apos;18.1&apos;!A1" TargetMode="External"/><Relationship Id="rId6" Type="http://schemas.openxmlformats.org/officeDocument/2006/relationships/hyperlink" Target="#&apos;18.1&apos;!A1" TargetMode="External"/><Relationship Id="rId7" Type="http://schemas.openxmlformats.org/officeDocument/2006/relationships/hyperlink" Target="#&apos;18.1&apos;!A1" TargetMode="External"/><Relationship Id="rId8" Type="http://schemas.openxmlformats.org/officeDocument/2006/relationships/hyperlink" Target="#&apos;18.1&apos;!A1" TargetMode="External"/><Relationship Id="rId9" Type="http://schemas.openxmlformats.org/officeDocument/2006/relationships/hyperlink" Target="#&apos;18.1&apos;!A1" TargetMode="External"/><Relationship Id="rId10" Type="http://schemas.openxmlformats.org/officeDocument/2006/relationships/hyperlink" Target="#&apos;18.1&apos;!A1" TargetMode="External"/><Relationship Id="rId11" Type="http://schemas.openxmlformats.org/officeDocument/2006/relationships/hyperlink" Target="#&apos;18.1&apos;!A1" TargetMode="External"/><Relationship Id="rId12" Type="http://schemas.openxmlformats.org/officeDocument/2006/relationships/hyperlink" Target="#&apos;18.1&apos;!A1" TargetMode="External"/><Relationship Id="rId13" Type="http://schemas.openxmlformats.org/officeDocument/2006/relationships/hyperlink" Target="#&apos;18.1&apos;!A1" TargetMode="External"/><Relationship Id="rId14" Type="http://schemas.openxmlformats.org/officeDocument/2006/relationships/hyperlink" Target="#&apos;18.1&apos;!A1" TargetMode="External"/><Relationship Id="rId15" Type="http://schemas.openxmlformats.org/officeDocument/2006/relationships/hyperlink" Target="#&apos;18.1&apos;!A1" TargetMode="External"/><Relationship Id="rId16" Type="http://schemas.openxmlformats.org/officeDocument/2006/relationships/hyperlink" Target="#&apos;18.1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table" Target="../tables/table13.xml"/><Relationship Id="rId3" Type="http://schemas.openxmlformats.org/officeDocument/2006/relationships/table" Target="../tables/table14.xml"/><Relationship Id="rId4" Type="http://schemas.openxmlformats.org/officeDocument/2006/relationships/hyperlink" Target="#&apos;18.2&apos;!A1" TargetMode="External"/><Relationship Id="rId5" Type="http://schemas.openxmlformats.org/officeDocument/2006/relationships/hyperlink" Target="#&apos;18.2&apos;!A1" TargetMode="External"/><Relationship Id="rId6" Type="http://schemas.openxmlformats.org/officeDocument/2006/relationships/hyperlink" Target="#&apos;18.2&apos;!A1" TargetMode="External"/><Relationship Id="rId7" Type="http://schemas.openxmlformats.org/officeDocument/2006/relationships/hyperlink" Target="#&apos;18.2&apos;!A1" TargetMode="External"/><Relationship Id="rId8" Type="http://schemas.openxmlformats.org/officeDocument/2006/relationships/hyperlink" Target="#&apos;18.2&apos;!A1" TargetMode="External"/><Relationship Id="rId9" Type="http://schemas.openxmlformats.org/officeDocument/2006/relationships/hyperlink" Target="#&apos;18.2&apos;!A1" TargetMode="External"/><Relationship Id="rId10" Type="http://schemas.openxmlformats.org/officeDocument/2006/relationships/hyperlink" Target="#&apos;18.2&apos;!A1" TargetMode="External"/><Relationship Id="rId11" Type="http://schemas.openxmlformats.org/officeDocument/2006/relationships/hyperlink" Target="#&apos;18.2&apos;!A1" TargetMode="External"/><Relationship Id="rId12" Type="http://schemas.openxmlformats.org/officeDocument/2006/relationships/hyperlink" Target="#&apos;18.2&apos;!A1" TargetMode="External"/><Relationship Id="rId13" Type="http://schemas.openxmlformats.org/officeDocument/2006/relationships/hyperlink" Target="#&apos;18.2&apos;!A1" TargetMode="External"/><Relationship Id="rId14" Type="http://schemas.openxmlformats.org/officeDocument/2006/relationships/hyperlink" Target="#&apos;18.2&apos;!A1" TargetMode="External"/><Relationship Id="rId15" Type="http://schemas.openxmlformats.org/officeDocument/2006/relationships/hyperlink" Target="#&apos;18.2&apos;!A1" TargetMode="External"/><Relationship Id="rId16" Type="http://schemas.openxmlformats.org/officeDocument/2006/relationships/hyperlink" Target="#&apos;18.2&apos;!A1" TargetMode="External"/><Relationship Id="rId17" Type="http://schemas.openxmlformats.org/officeDocument/2006/relationships/hyperlink" Target="#&apos;18.2&apos;!A1" TargetMode="External"/><Relationship Id="rId18" Type="http://schemas.openxmlformats.org/officeDocument/2006/relationships/hyperlink" Target="#&apos;18.2&apos;!A1" TargetMode="External"/><Relationship Id="rId19" Type="http://schemas.openxmlformats.org/officeDocument/2006/relationships/hyperlink" Target="#&apos;18.2&apos;!A1" TargetMode="External"/><Relationship Id="rId20" Type="http://schemas.openxmlformats.org/officeDocument/2006/relationships/hyperlink" Target="#&apos;18.2&apos;!A1" TargetMode="External"/><Relationship Id="rId21" Type="http://schemas.openxmlformats.org/officeDocument/2006/relationships/hyperlink" Target="#&apos;18.2&apos;!A1" TargetMode="External"/><Relationship Id="rId22" Type="http://schemas.openxmlformats.org/officeDocument/2006/relationships/hyperlink" Target="#&apos;18.2&apos;!A1" TargetMode="External"/><Relationship Id="rId23" Type="http://schemas.openxmlformats.org/officeDocument/2006/relationships/hyperlink" Target="#&apos;18.2&apos;!A1" TargetMode="External"/><Relationship Id="rId24" Type="http://schemas.openxmlformats.org/officeDocument/2006/relationships/hyperlink" Target="#&apos;18.2&apos;!A1" TargetMode="External"/><Relationship Id="rId25" Type="http://schemas.openxmlformats.org/officeDocument/2006/relationships/hyperlink" Target="#&apos;18.2&apos;!A1" TargetMode="External"/><Relationship Id="rId26" Type="http://schemas.openxmlformats.org/officeDocument/2006/relationships/hyperlink" Target="#&apos;18.2&apos;!A1" TargetMode="External"/><Relationship Id="rId27" Type="http://schemas.openxmlformats.org/officeDocument/2006/relationships/hyperlink" Target="#&apos;18.2&apos;!A1" TargetMode="External"/><Relationship Id="rId28" Type="http://schemas.openxmlformats.org/officeDocument/2006/relationships/hyperlink" Target="#&apos;18.2&apos;!A1" TargetMode="External"/><Relationship Id="rId29" Type="http://schemas.openxmlformats.org/officeDocument/2006/relationships/hyperlink" Target="#&apos;18.2&apos;!A1" TargetMode="External"/><Relationship Id="rId30" Type="http://schemas.openxmlformats.org/officeDocument/2006/relationships/hyperlink" Target="#&apos;18.2&apos;!A1" TargetMode="External"/><Relationship Id="rId31" Type="http://schemas.openxmlformats.org/officeDocument/2006/relationships/hyperlink" Target="#&apos;18.2&apos;!A1" TargetMode="External"/><Relationship Id="rId32" Type="http://schemas.openxmlformats.org/officeDocument/2006/relationships/hyperlink" Target="#&apos;18.2&apos;!A1" TargetMode="External"/><Relationship Id="rId33" Type="http://schemas.openxmlformats.org/officeDocument/2006/relationships/hyperlink" Target="#&apos;18.2&apos;!A1" TargetMode="External"/><Relationship Id="rId34" Type="http://schemas.openxmlformats.org/officeDocument/2006/relationships/hyperlink" Target="#&apos;18.2&apos;!A1" TargetMode="External"/><Relationship Id="rId35" Type="http://schemas.openxmlformats.org/officeDocument/2006/relationships/hyperlink" Target="#&apos;18.2&apos;!A1" TargetMode="External"/><Relationship Id="rId36" Type="http://schemas.openxmlformats.org/officeDocument/2006/relationships/hyperlink" Target="#&apos;18.2&apos;!A1" TargetMode="External"/><Relationship Id="rId37" Type="http://schemas.openxmlformats.org/officeDocument/2006/relationships/hyperlink" Target="#&apos;18.2&apos;!A1" TargetMode="External"/><Relationship Id="rId38" Type="http://schemas.openxmlformats.org/officeDocument/2006/relationships/hyperlink" Target="#&apos;18.2&apos;!A1" TargetMode="External"/><Relationship Id="rId39" Type="http://schemas.openxmlformats.org/officeDocument/2006/relationships/hyperlink" Target="#&apos;18.2&apos;!A1" TargetMode="External"/><Relationship Id="rId40" Type="http://schemas.openxmlformats.org/officeDocument/2006/relationships/hyperlink" Target="#&apos;18.2&apos;!A1" TargetMode="External"/><Relationship Id="rId41" Type="http://schemas.openxmlformats.org/officeDocument/2006/relationships/hyperlink" Target="#&apos;18.2&apos;!A1" TargetMode="External"/><Relationship Id="rId42" Type="http://schemas.openxmlformats.org/officeDocument/2006/relationships/hyperlink" Target="#&apos;18.2&apos;!A1" TargetMode="External"/><Relationship Id="rId43" Type="http://schemas.openxmlformats.org/officeDocument/2006/relationships/hyperlink" Target="#&apos;18.2&apos;!A1" TargetMode="External"/><Relationship Id="rId44" Type="http://schemas.openxmlformats.org/officeDocument/2006/relationships/hyperlink" Target="#&apos;18.2&apos;!A1" TargetMode="External"/><Relationship Id="rId45" Type="http://schemas.openxmlformats.org/officeDocument/2006/relationships/hyperlink" Target="#&apos;18.2&apos;!A1" TargetMode="External"/><Relationship Id="rId46" Type="http://schemas.openxmlformats.org/officeDocument/2006/relationships/hyperlink" Target="#&apos;18.2&apos;!A1" TargetMode="External"/><Relationship Id="rId47" Type="http://schemas.openxmlformats.org/officeDocument/2006/relationships/hyperlink" Target="#&apos;18.2&apos;!A1" TargetMode="External"/><Relationship Id="rId48" Type="http://schemas.openxmlformats.org/officeDocument/2006/relationships/hyperlink" Target="#&apos;18.2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table" Target="../tables/table16.xml"/><Relationship Id="rId3" Type="http://schemas.openxmlformats.org/officeDocument/2006/relationships/table" Target="../tables/table17.xml"/><Relationship Id="rId4" Type="http://schemas.openxmlformats.org/officeDocument/2006/relationships/table" Target="../tables/table18.xml"/><Relationship Id="rId5" Type="http://schemas.openxmlformats.org/officeDocument/2006/relationships/hyperlink" Target="#&apos;18.3&apos;!A1" TargetMode="External"/><Relationship Id="rId6" Type="http://schemas.openxmlformats.org/officeDocument/2006/relationships/hyperlink" Target="#&apos;18.3&apos;!A1" TargetMode="External"/><Relationship Id="rId7" Type="http://schemas.openxmlformats.org/officeDocument/2006/relationships/hyperlink" Target="#&apos;18.3&apos;!A1" TargetMode="External"/><Relationship Id="rId8" Type="http://schemas.openxmlformats.org/officeDocument/2006/relationships/hyperlink" Target="#&apos;18.3&apos;!A1" TargetMode="External"/><Relationship Id="rId9" Type="http://schemas.openxmlformats.org/officeDocument/2006/relationships/hyperlink" Target="#&apos;18.3&apos;!A1" TargetMode="External"/><Relationship Id="rId10" Type="http://schemas.openxmlformats.org/officeDocument/2006/relationships/hyperlink" Target="#&apos;18.3&apos;!A1" TargetMode="External"/><Relationship Id="rId11" Type="http://schemas.openxmlformats.org/officeDocument/2006/relationships/hyperlink" Target="#&apos;18.3&apos;!A1" TargetMode="External"/><Relationship Id="rId12" Type="http://schemas.openxmlformats.org/officeDocument/2006/relationships/hyperlink" Target="#&apos;18.3&apos;!A1" TargetMode="External"/><Relationship Id="rId13" Type="http://schemas.openxmlformats.org/officeDocument/2006/relationships/hyperlink" Target="#&apos;18.3&apos;!A1" TargetMode="External"/><Relationship Id="rId14" Type="http://schemas.openxmlformats.org/officeDocument/2006/relationships/hyperlink" Target="#&apos;18.3&apos;!A1" TargetMode="External"/><Relationship Id="rId15" Type="http://schemas.openxmlformats.org/officeDocument/2006/relationships/hyperlink" Target="#&apos;18.3&apos;!A1" TargetMode="External"/><Relationship Id="rId16" Type="http://schemas.openxmlformats.org/officeDocument/2006/relationships/hyperlink" Target="#&apos;18.3&apos;!A1" TargetMode="External"/><Relationship Id="rId17" Type="http://schemas.openxmlformats.org/officeDocument/2006/relationships/hyperlink" Target="#&apos;18.3&apos;!A1" TargetMode="External"/><Relationship Id="rId18" Type="http://schemas.openxmlformats.org/officeDocument/2006/relationships/hyperlink" Target="#&apos;18.3&apos;!A1" TargetMode="External"/><Relationship Id="rId19" Type="http://schemas.openxmlformats.org/officeDocument/2006/relationships/hyperlink" Target="#&apos;18.3&apos;!A1" TargetMode="External"/><Relationship Id="rId20" Type="http://schemas.openxmlformats.org/officeDocument/2006/relationships/hyperlink" Target="#&apos;18.3&apos;!A1" TargetMode="External"/><Relationship Id="rId21" Type="http://schemas.openxmlformats.org/officeDocument/2006/relationships/hyperlink" Target="#&apos;18.3&apos;!A1" TargetMode="External"/><Relationship Id="rId22" Type="http://schemas.openxmlformats.org/officeDocument/2006/relationships/hyperlink" Target="#&apos;18.3&apos;!A1" TargetMode="External"/><Relationship Id="rId23" Type="http://schemas.openxmlformats.org/officeDocument/2006/relationships/hyperlink" Target="#&apos;18.3&apos;!A1" TargetMode="External"/><Relationship Id="rId24" Type="http://schemas.openxmlformats.org/officeDocument/2006/relationships/hyperlink" Target="#&apos;18.3&apos;!A1" TargetMode="External"/><Relationship Id="rId25" Type="http://schemas.openxmlformats.org/officeDocument/2006/relationships/hyperlink" Target="#&apos;18.3&apos;!A1" TargetMode="External"/><Relationship Id="rId26" Type="http://schemas.openxmlformats.org/officeDocument/2006/relationships/hyperlink" Target="#&apos;18.3&apos;!A1" TargetMode="External"/><Relationship Id="rId27" Type="http://schemas.openxmlformats.org/officeDocument/2006/relationships/hyperlink" Target="#&apos;18.3&apos;!A1" TargetMode="External"/><Relationship Id="rId28" Type="http://schemas.openxmlformats.org/officeDocument/2006/relationships/hyperlink" Target="#&apos;18.3&apos;!A1" TargetMode="External"/><Relationship Id="rId29" Type="http://schemas.openxmlformats.org/officeDocument/2006/relationships/hyperlink" Target="#&apos;18.3&apos;!A1" TargetMode="External"/><Relationship Id="rId30" Type="http://schemas.openxmlformats.org/officeDocument/2006/relationships/hyperlink" Target="#&apos;18.3&apos;!A1" TargetMode="External"/><Relationship Id="rId31" Type="http://schemas.openxmlformats.org/officeDocument/2006/relationships/hyperlink" Target="#&apos;18.3&apos;!A1" TargetMode="External"/><Relationship Id="rId32" Type="http://schemas.openxmlformats.org/officeDocument/2006/relationships/hyperlink" Target="#&apos;18.3&apos;!A1" TargetMode="External"/><Relationship Id="rId33" Type="http://schemas.openxmlformats.org/officeDocument/2006/relationships/hyperlink" Target="#&apos;18.3&apos;!A1" TargetMode="External"/><Relationship Id="rId34" Type="http://schemas.openxmlformats.org/officeDocument/2006/relationships/hyperlink" Target="#&apos;18.3&apos;!A1" TargetMode="External"/><Relationship Id="rId35" Type="http://schemas.openxmlformats.org/officeDocument/2006/relationships/hyperlink" Target="#&apos;18.3&apos;!A1" TargetMode="External"/><Relationship Id="rId36" Type="http://schemas.openxmlformats.org/officeDocument/2006/relationships/hyperlink" Target="#&apos;18.3&apos;!A1" TargetMode="External"/><Relationship Id="rId37" Type="http://schemas.openxmlformats.org/officeDocument/2006/relationships/hyperlink" Target="#&apos;18.3&apos;!A1" TargetMode="External"/><Relationship Id="rId38" Type="http://schemas.openxmlformats.org/officeDocument/2006/relationships/hyperlink" Target="#&apos;18.3&apos;!A1" TargetMode="External"/><Relationship Id="rId39" Type="http://schemas.openxmlformats.org/officeDocument/2006/relationships/hyperlink" Target="#&apos;18.3&apos;!A1" TargetMode="External"/><Relationship Id="rId40" Type="http://schemas.openxmlformats.org/officeDocument/2006/relationships/hyperlink" Target="#&apos;18.3&apos;!A1" TargetMode="External"/><Relationship Id="rId41" Type="http://schemas.openxmlformats.org/officeDocument/2006/relationships/hyperlink" Target="#&apos;18.3&apos;!A1" TargetMode="External"/><Relationship Id="rId42" Type="http://schemas.openxmlformats.org/officeDocument/2006/relationships/hyperlink" Target="#&apos;18.3&apos;!A1" TargetMode="External"/><Relationship Id="rId43" Type="http://schemas.openxmlformats.org/officeDocument/2006/relationships/hyperlink" Target="#&apos;18.3&apos;!A1" TargetMode="External"/><Relationship Id="rId44" Type="http://schemas.openxmlformats.org/officeDocument/2006/relationships/hyperlink" Target="#&apos;18.3&apos;!A1" TargetMode="External"/><Relationship Id="rId45" Type="http://schemas.openxmlformats.org/officeDocument/2006/relationships/hyperlink" Target="#&apos;18.3&apos;!A1" TargetMode="External"/><Relationship Id="rId46" Type="http://schemas.openxmlformats.org/officeDocument/2006/relationships/hyperlink" Target="#&apos;18.3&apos;!A1" TargetMode="External"/><Relationship Id="rId47" Type="http://schemas.openxmlformats.org/officeDocument/2006/relationships/hyperlink" Target="#&apos;18.3&apos;!A1" TargetMode="External"/><Relationship Id="rId48" Type="http://schemas.openxmlformats.org/officeDocument/2006/relationships/hyperlink" Target="#&apos;18.3&apos;!A1" TargetMode="External"/><Relationship Id="rId49" Type="http://schemas.openxmlformats.org/officeDocument/2006/relationships/hyperlink" Target="#&apos;18.3&apos;!A1" TargetMode="External"/><Relationship Id="rId50" Type="http://schemas.openxmlformats.org/officeDocument/2006/relationships/hyperlink" Target="#&apos;18.3&apos;!A1" TargetMode="External"/><Relationship Id="rId51" Type="http://schemas.openxmlformats.org/officeDocument/2006/relationships/hyperlink" Target="#&apos;18.3&apos;!A1" TargetMode="External"/><Relationship Id="rId52" Type="http://schemas.openxmlformats.org/officeDocument/2006/relationships/hyperlink" Target="#&apos;18.3&apos;!A1" TargetMode="External"/><Relationship Id="rId53" Type="http://schemas.openxmlformats.org/officeDocument/2006/relationships/hyperlink" Target="#&apos;18.3&apos;!A1" TargetMode="External"/><Relationship Id="rId54" Type="http://schemas.openxmlformats.org/officeDocument/2006/relationships/hyperlink" Target="#&apos;18.3&apos;!A1" TargetMode="External"/><Relationship Id="rId55" Type="http://schemas.openxmlformats.org/officeDocument/2006/relationships/hyperlink" Target="#&apos;18.3&apos;!A1" TargetMode="External"/><Relationship Id="rId56" Type="http://schemas.openxmlformats.org/officeDocument/2006/relationships/hyperlink" Target="#&apos;18.3&apos;!A1" TargetMode="External"/><Relationship Id="rId57" Type="http://schemas.openxmlformats.org/officeDocument/2006/relationships/hyperlink" Target="#&apos;18.3&apos;!A1" TargetMode="External"/><Relationship Id="rId58" Type="http://schemas.openxmlformats.org/officeDocument/2006/relationships/hyperlink" Target="#&apos;18.3&apos;!A1" TargetMode="External"/><Relationship Id="rId59" Type="http://schemas.openxmlformats.org/officeDocument/2006/relationships/hyperlink" Target="#&apos;18.3&apos;!A1" TargetMode="External"/><Relationship Id="rId60" Type="http://schemas.openxmlformats.org/officeDocument/2006/relationships/hyperlink" Target="#&apos;18.3&apos;!A1" TargetMode="External"/><Relationship Id="rId61" Type="http://schemas.openxmlformats.org/officeDocument/2006/relationships/hyperlink" Target="#&apos;18.3&apos;!A1" TargetMode="External"/><Relationship Id="rId62" Type="http://schemas.openxmlformats.org/officeDocument/2006/relationships/hyperlink" Target="#&apos;18.3&apos;!A1" TargetMode="External"/><Relationship Id="rId63" Type="http://schemas.openxmlformats.org/officeDocument/2006/relationships/hyperlink" Target="#&apos;18.3&apos;!A1" TargetMode="External"/><Relationship Id="rId64" Type="http://schemas.openxmlformats.org/officeDocument/2006/relationships/hyperlink" Target="#&apos;18.3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table" Target="../tables/table20.xml"/><Relationship Id="rId3" Type="http://schemas.openxmlformats.org/officeDocument/2006/relationships/table" Target="../tables/table21.xml"/><Relationship Id="rId4" Type="http://schemas.openxmlformats.org/officeDocument/2006/relationships/table" Target="../tables/table22.xml"/><Relationship Id="rId5" Type="http://schemas.openxmlformats.org/officeDocument/2006/relationships/hyperlink" Target="#&apos;18.4&apos;!A1" TargetMode="External"/><Relationship Id="rId6" Type="http://schemas.openxmlformats.org/officeDocument/2006/relationships/hyperlink" Target="#&apos;18.4&apos;!A1" TargetMode="External"/><Relationship Id="rId7" Type="http://schemas.openxmlformats.org/officeDocument/2006/relationships/hyperlink" Target="#&apos;18.4&apos;!A1" TargetMode="External"/><Relationship Id="rId8" Type="http://schemas.openxmlformats.org/officeDocument/2006/relationships/hyperlink" Target="#&apos;18.4&apos;!A1" TargetMode="External"/><Relationship Id="rId9" Type="http://schemas.openxmlformats.org/officeDocument/2006/relationships/hyperlink" Target="#&apos;18.4&apos;!A1" TargetMode="External"/><Relationship Id="rId10" Type="http://schemas.openxmlformats.org/officeDocument/2006/relationships/hyperlink" Target="#&apos;18.4&apos;!A1" TargetMode="External"/><Relationship Id="rId11" Type="http://schemas.openxmlformats.org/officeDocument/2006/relationships/hyperlink" Target="#&apos;18.4&apos;!A1" TargetMode="External"/><Relationship Id="rId12" Type="http://schemas.openxmlformats.org/officeDocument/2006/relationships/hyperlink" Target="#&apos;18.4&apos;!A1" TargetMode="External"/><Relationship Id="rId13" Type="http://schemas.openxmlformats.org/officeDocument/2006/relationships/hyperlink" Target="#&apos;18.4&apos;!A1" TargetMode="External"/><Relationship Id="rId14" Type="http://schemas.openxmlformats.org/officeDocument/2006/relationships/hyperlink" Target="#&apos;18.4&apos;!A1" TargetMode="External"/><Relationship Id="rId15" Type="http://schemas.openxmlformats.org/officeDocument/2006/relationships/hyperlink" Target="#&apos;18.4&apos;!A1" TargetMode="External"/><Relationship Id="rId16" Type="http://schemas.openxmlformats.org/officeDocument/2006/relationships/hyperlink" Target="#&apos;18.4&apos;!A1" TargetMode="External"/><Relationship Id="rId17" Type="http://schemas.openxmlformats.org/officeDocument/2006/relationships/hyperlink" Target="#&apos;18.4&apos;!A1" TargetMode="External"/><Relationship Id="rId18" Type="http://schemas.openxmlformats.org/officeDocument/2006/relationships/hyperlink" Target="#&apos;18.4&apos;!A1" TargetMode="External"/><Relationship Id="rId19" Type="http://schemas.openxmlformats.org/officeDocument/2006/relationships/hyperlink" Target="#&apos;18.4&apos;!A1" TargetMode="External"/><Relationship Id="rId20" Type="http://schemas.openxmlformats.org/officeDocument/2006/relationships/hyperlink" Target="#&apos;18.4&apos;!A1" TargetMode="External"/><Relationship Id="rId21" Type="http://schemas.openxmlformats.org/officeDocument/2006/relationships/hyperlink" Target="#&apos;18.4&apos;!A1" TargetMode="External"/><Relationship Id="rId22" Type="http://schemas.openxmlformats.org/officeDocument/2006/relationships/hyperlink" Target="#&apos;18.4&apos;!A1" TargetMode="External"/><Relationship Id="rId23" Type="http://schemas.openxmlformats.org/officeDocument/2006/relationships/hyperlink" Target="#&apos;18.4&apos;!A1" TargetMode="External"/><Relationship Id="rId24" Type="http://schemas.openxmlformats.org/officeDocument/2006/relationships/hyperlink" Target="#&apos;18.4&apos;!A1" TargetMode="External"/><Relationship Id="rId25" Type="http://schemas.openxmlformats.org/officeDocument/2006/relationships/hyperlink" Target="#&apos;18.4&apos;!A1" TargetMode="External"/><Relationship Id="rId26" Type="http://schemas.openxmlformats.org/officeDocument/2006/relationships/hyperlink" Target="#&apos;18.4&apos;!A1" TargetMode="External"/><Relationship Id="rId27" Type="http://schemas.openxmlformats.org/officeDocument/2006/relationships/hyperlink" Target="#&apos;18.4&apos;!A1" TargetMode="External"/><Relationship Id="rId28" Type="http://schemas.openxmlformats.org/officeDocument/2006/relationships/hyperlink" Target="#&apos;18.4&apos;!A1" TargetMode="External"/><Relationship Id="rId29" Type="http://schemas.openxmlformats.org/officeDocument/2006/relationships/hyperlink" Target="#&apos;18.4&apos;!A1" TargetMode="External"/><Relationship Id="rId30" Type="http://schemas.openxmlformats.org/officeDocument/2006/relationships/hyperlink" Target="#&apos;18.4&apos;!A1" TargetMode="External"/><Relationship Id="rId31" Type="http://schemas.openxmlformats.org/officeDocument/2006/relationships/hyperlink" Target="#&apos;18.4&apos;!A1" TargetMode="External"/><Relationship Id="rId32" Type="http://schemas.openxmlformats.org/officeDocument/2006/relationships/hyperlink" Target="#&apos;18.4&apos;!A1" TargetMode="External"/><Relationship Id="rId33" Type="http://schemas.openxmlformats.org/officeDocument/2006/relationships/hyperlink" Target="#&apos;18.4&apos;!A1" TargetMode="External"/><Relationship Id="rId34" Type="http://schemas.openxmlformats.org/officeDocument/2006/relationships/hyperlink" Target="#&apos;18.4&apos;!A1" TargetMode="External"/><Relationship Id="rId35" Type="http://schemas.openxmlformats.org/officeDocument/2006/relationships/hyperlink" Target="#&apos;18.4&apos;!A1" TargetMode="External"/><Relationship Id="rId36" Type="http://schemas.openxmlformats.org/officeDocument/2006/relationships/hyperlink" Target="#&apos;18.4&apos;!A1" TargetMode="External"/><Relationship Id="rId37" Type="http://schemas.openxmlformats.org/officeDocument/2006/relationships/hyperlink" Target="#&apos;18.4&apos;!A1" TargetMode="External"/><Relationship Id="rId38" Type="http://schemas.openxmlformats.org/officeDocument/2006/relationships/hyperlink" Target="#&apos;18.4&apos;!A1" TargetMode="External"/><Relationship Id="rId39" Type="http://schemas.openxmlformats.org/officeDocument/2006/relationships/hyperlink" Target="#&apos;18.4&apos;!A1" TargetMode="External"/><Relationship Id="rId40" Type="http://schemas.openxmlformats.org/officeDocument/2006/relationships/hyperlink" Target="#&apos;18.4&apos;!A1" TargetMode="External"/><Relationship Id="rId41" Type="http://schemas.openxmlformats.org/officeDocument/2006/relationships/hyperlink" Target="#&apos;18.4&apos;!A1" TargetMode="External"/><Relationship Id="rId42" Type="http://schemas.openxmlformats.org/officeDocument/2006/relationships/hyperlink" Target="#&apos;18.4&apos;!A1" TargetMode="External"/><Relationship Id="rId43" Type="http://schemas.openxmlformats.org/officeDocument/2006/relationships/hyperlink" Target="#&apos;18.4&apos;!A1" TargetMode="External"/><Relationship Id="rId44" Type="http://schemas.openxmlformats.org/officeDocument/2006/relationships/hyperlink" Target="#&apos;18.4&apos;!A1" TargetMode="External"/><Relationship Id="rId45" Type="http://schemas.openxmlformats.org/officeDocument/2006/relationships/hyperlink" Target="#&apos;18.4&apos;!A1" TargetMode="External"/><Relationship Id="rId46" Type="http://schemas.openxmlformats.org/officeDocument/2006/relationships/hyperlink" Target="#&apos;18.4&apos;!A1" TargetMode="External"/><Relationship Id="rId47" Type="http://schemas.openxmlformats.org/officeDocument/2006/relationships/hyperlink" Target="#&apos;18.4&apos;!A1" TargetMode="External"/><Relationship Id="rId48" Type="http://schemas.openxmlformats.org/officeDocument/2006/relationships/hyperlink" Target="#&apos;18.4&apos;!A1" TargetMode="External"/><Relationship Id="rId49" Type="http://schemas.openxmlformats.org/officeDocument/2006/relationships/hyperlink" Target="#&apos;18.4&apos;!A1" TargetMode="External"/><Relationship Id="rId50" Type="http://schemas.openxmlformats.org/officeDocument/2006/relationships/hyperlink" Target="#&apos;18.4&apos;!A1" TargetMode="External"/><Relationship Id="rId51" Type="http://schemas.openxmlformats.org/officeDocument/2006/relationships/hyperlink" Target="#&apos;18.4&apos;!A1" TargetMode="External"/><Relationship Id="rId52" Type="http://schemas.openxmlformats.org/officeDocument/2006/relationships/hyperlink" Target="#&apos;18.4&apos;!A1" TargetMode="External"/><Relationship Id="rId53" Type="http://schemas.openxmlformats.org/officeDocument/2006/relationships/hyperlink" Target="#&apos;18.4&apos;!A1" TargetMode="External"/><Relationship Id="rId54" Type="http://schemas.openxmlformats.org/officeDocument/2006/relationships/hyperlink" Target="#&apos;18.4&apos;!A1" TargetMode="External"/><Relationship Id="rId55" Type="http://schemas.openxmlformats.org/officeDocument/2006/relationships/hyperlink" Target="#&apos;18.4&apos;!A1" TargetMode="External"/><Relationship Id="rId56" Type="http://schemas.openxmlformats.org/officeDocument/2006/relationships/hyperlink" Target="#&apos;18.4&apos;!A1" TargetMode="External"/><Relationship Id="rId57" Type="http://schemas.openxmlformats.org/officeDocument/2006/relationships/hyperlink" Target="#&apos;18.4&apos;!A1" TargetMode="External"/><Relationship Id="rId58" Type="http://schemas.openxmlformats.org/officeDocument/2006/relationships/hyperlink" Target="#&apos;18.4&apos;!A1" TargetMode="External"/><Relationship Id="rId59" Type="http://schemas.openxmlformats.org/officeDocument/2006/relationships/hyperlink" Target="#&apos;18.4&apos;!A1" TargetMode="External"/><Relationship Id="rId60" Type="http://schemas.openxmlformats.org/officeDocument/2006/relationships/hyperlink" Target="#&apos;18.4&apos;!A1" TargetMode="External"/><Relationship Id="rId61" Type="http://schemas.openxmlformats.org/officeDocument/2006/relationships/hyperlink" Target="#&apos;18.4&apos;!A1" TargetMode="External"/><Relationship Id="rId62" Type="http://schemas.openxmlformats.org/officeDocument/2006/relationships/hyperlink" Target="#&apos;18.4&apos;!A1" TargetMode="External"/><Relationship Id="rId63" Type="http://schemas.openxmlformats.org/officeDocument/2006/relationships/hyperlink" Target="#&apos;18.4&apos;!A1" TargetMode="External"/><Relationship Id="rId64" Type="http://schemas.openxmlformats.org/officeDocument/2006/relationships/hyperlink" Target="#&apos;18.4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23.xml"/><Relationship Id="rId2" Type="http://schemas.openxmlformats.org/officeDocument/2006/relationships/hyperlink" Target="#&apos;18.5&apos;!A1" TargetMode="External"/><Relationship Id="rId3" Type="http://schemas.openxmlformats.org/officeDocument/2006/relationships/hyperlink" Target="#&apos;18.5&apos;!A1" TargetMode="External"/><Relationship Id="rId4" Type="http://schemas.openxmlformats.org/officeDocument/2006/relationships/hyperlink" Target="#&apos;18.5&apos;!A1" TargetMode="External"/><Relationship Id="rId5" Type="http://schemas.openxmlformats.org/officeDocument/2006/relationships/hyperlink" Target="#&apos;18.5&apos;!A1" TargetMode="External"/><Relationship Id="rId6" Type="http://schemas.openxmlformats.org/officeDocument/2006/relationships/hyperlink" Target="#&apos;18.5&apos;!A1" TargetMode="External"/><Relationship Id="rId7" Type="http://schemas.openxmlformats.org/officeDocument/2006/relationships/hyperlink" Target="#&apos;18.5&apos;!A1" TargetMode="External"/><Relationship Id="rId8" Type="http://schemas.openxmlformats.org/officeDocument/2006/relationships/hyperlink" Target="#&apos;18.5&apos;!A1" TargetMode="External"/><Relationship Id="rId9" Type="http://schemas.openxmlformats.org/officeDocument/2006/relationships/hyperlink" Target="#&apos;18.5&apos;!A1" TargetMode="External"/><Relationship Id="rId10" Type="http://schemas.openxmlformats.org/officeDocument/2006/relationships/hyperlink" Target="#&apos;18.5&apos;!A1" TargetMode="External"/><Relationship Id="rId11" Type="http://schemas.openxmlformats.org/officeDocument/2006/relationships/hyperlink" Target="#&apos;18.5&apos;!A1" TargetMode="External"/><Relationship Id="rId12" Type="http://schemas.openxmlformats.org/officeDocument/2006/relationships/hyperlink" Target="#&apos;18.5&apos;!A1" TargetMode="External"/><Relationship Id="rId13" Type="http://schemas.openxmlformats.org/officeDocument/2006/relationships/hyperlink" Target="#&apos;18.5&apos;!A1" TargetMode="External"/><Relationship Id="rId14" Type="http://schemas.openxmlformats.org/officeDocument/2006/relationships/hyperlink" Target="#&apos;18.5&apos;!A1" TargetMode="External"/><Relationship Id="rId15" Type="http://schemas.openxmlformats.org/officeDocument/2006/relationships/hyperlink" Target="#&apos;18.5&apos;!A1" TargetMode="External"/><Relationship Id="rId16" Type="http://schemas.openxmlformats.org/officeDocument/2006/relationships/hyperlink" Target="#&apos;18.5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24.xml"/><Relationship Id="rId2" Type="http://schemas.openxmlformats.org/officeDocument/2006/relationships/table" Target="../tables/table25.xml"/><Relationship Id="rId3" Type="http://schemas.openxmlformats.org/officeDocument/2006/relationships/hyperlink" Target="#&apos;18.6&apos;!A1" TargetMode="External"/><Relationship Id="rId4" Type="http://schemas.openxmlformats.org/officeDocument/2006/relationships/hyperlink" Target="#&apos;18.6&apos;!A1" TargetMode="External"/><Relationship Id="rId5" Type="http://schemas.openxmlformats.org/officeDocument/2006/relationships/hyperlink" Target="#&apos;18.6&apos;!A1" TargetMode="External"/><Relationship Id="rId6" Type="http://schemas.openxmlformats.org/officeDocument/2006/relationships/hyperlink" Target="#&apos;18.6&apos;!A1" TargetMode="External"/><Relationship Id="rId7" Type="http://schemas.openxmlformats.org/officeDocument/2006/relationships/hyperlink" Target="#&apos;18.6&apos;!A1" TargetMode="External"/><Relationship Id="rId8" Type="http://schemas.openxmlformats.org/officeDocument/2006/relationships/hyperlink" Target="#&apos;18.6&apos;!A1" TargetMode="External"/><Relationship Id="rId9" Type="http://schemas.openxmlformats.org/officeDocument/2006/relationships/hyperlink" Target="#&apos;18.6&apos;!A1" TargetMode="External"/><Relationship Id="rId10" Type="http://schemas.openxmlformats.org/officeDocument/2006/relationships/hyperlink" Target="#&apos;18.6&apos;!A1" TargetMode="External"/><Relationship Id="rId11" Type="http://schemas.openxmlformats.org/officeDocument/2006/relationships/hyperlink" Target="#&apos;18.6&apos;!A1" TargetMode="External"/><Relationship Id="rId12" Type="http://schemas.openxmlformats.org/officeDocument/2006/relationships/hyperlink" Target="#&apos;18.6&apos;!A1" TargetMode="External"/><Relationship Id="rId13" Type="http://schemas.openxmlformats.org/officeDocument/2006/relationships/hyperlink" Target="#&apos;18.6&apos;!A1" TargetMode="External"/><Relationship Id="rId14" Type="http://schemas.openxmlformats.org/officeDocument/2006/relationships/hyperlink" Target="#&apos;18.6&apos;!A1" TargetMode="External"/><Relationship Id="rId15" Type="http://schemas.openxmlformats.org/officeDocument/2006/relationships/hyperlink" Target="#&apos;18.6&apos;!A1" TargetMode="External"/><Relationship Id="rId16" Type="http://schemas.openxmlformats.org/officeDocument/2006/relationships/hyperlink" Target="#&apos;18.6&apos;!A1" TargetMode="External"/><Relationship Id="rId17" Type="http://schemas.openxmlformats.org/officeDocument/2006/relationships/hyperlink" Target="#&apos;18.6&apos;!A1" TargetMode="External"/><Relationship Id="rId18" Type="http://schemas.openxmlformats.org/officeDocument/2006/relationships/hyperlink" Target="#&apos;18.6&apos;!A1" TargetMode="External"/><Relationship Id="rId19" Type="http://schemas.openxmlformats.org/officeDocument/2006/relationships/hyperlink" Target="#&apos;18.6&apos;!A1" TargetMode="External"/><Relationship Id="rId20" Type="http://schemas.openxmlformats.org/officeDocument/2006/relationships/hyperlink" Target="#&apos;18.6&apos;!A1" TargetMode="External"/><Relationship Id="rId21" Type="http://schemas.openxmlformats.org/officeDocument/2006/relationships/hyperlink" Target="#&apos;18.6&apos;!A1" TargetMode="External"/><Relationship Id="rId22" Type="http://schemas.openxmlformats.org/officeDocument/2006/relationships/hyperlink" Target="#&apos;18.6&apos;!A1" TargetMode="External"/><Relationship Id="rId23" Type="http://schemas.openxmlformats.org/officeDocument/2006/relationships/hyperlink" Target="#&apos;18.6&apos;!A1" TargetMode="External"/><Relationship Id="rId24" Type="http://schemas.openxmlformats.org/officeDocument/2006/relationships/hyperlink" Target="#&apos;18.6&apos;!A1" TargetMode="External"/><Relationship Id="rId25" Type="http://schemas.openxmlformats.org/officeDocument/2006/relationships/hyperlink" Target="#&apos;18.6&apos;!A1" TargetMode="External"/><Relationship Id="rId26" Type="http://schemas.openxmlformats.org/officeDocument/2006/relationships/hyperlink" Target="#&apos;18.6&apos;!A1" TargetMode="External"/><Relationship Id="rId27" Type="http://schemas.openxmlformats.org/officeDocument/2006/relationships/hyperlink" Target="#&apos;18.6&apos;!A1" TargetMode="External"/><Relationship Id="rId28" Type="http://schemas.openxmlformats.org/officeDocument/2006/relationships/hyperlink" Target="#&apos;18.6&apos;!A1" TargetMode="External"/><Relationship Id="rId29" Type="http://schemas.openxmlformats.org/officeDocument/2006/relationships/hyperlink" Target="#&apos;18.6&apos;!A1" TargetMode="External"/><Relationship Id="rId30" Type="http://schemas.openxmlformats.org/officeDocument/2006/relationships/hyperlink" Target="#&apos;18.6&apos;!A1" TargetMode="External"/><Relationship Id="rId31" Type="http://schemas.openxmlformats.org/officeDocument/2006/relationships/hyperlink" Target="#&apos;18.6&apos;!A1" TargetMode="External"/><Relationship Id="rId32" Type="http://schemas.openxmlformats.org/officeDocument/2006/relationships/hyperlink" Target="#&apos;18.6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26.xml"/><Relationship Id="rId2" Type="http://schemas.openxmlformats.org/officeDocument/2006/relationships/hyperlink" Target="#&apos;18.7&apos;!A1" TargetMode="External"/><Relationship Id="rId3" Type="http://schemas.openxmlformats.org/officeDocument/2006/relationships/hyperlink" Target="#&apos;18.7&apos;!A1" TargetMode="External"/><Relationship Id="rId4" Type="http://schemas.openxmlformats.org/officeDocument/2006/relationships/hyperlink" Target="#&apos;18.7&apos;!A1" TargetMode="External"/><Relationship Id="rId5" Type="http://schemas.openxmlformats.org/officeDocument/2006/relationships/hyperlink" Target="#&apos;18.7&apos;!A1" TargetMode="External"/><Relationship Id="rId6" Type="http://schemas.openxmlformats.org/officeDocument/2006/relationships/hyperlink" Target="#&apos;18.7&apos;!A1" TargetMode="External"/><Relationship Id="rId7" Type="http://schemas.openxmlformats.org/officeDocument/2006/relationships/hyperlink" Target="#&apos;18.7&apos;!A1" TargetMode="External"/><Relationship Id="rId8" Type="http://schemas.openxmlformats.org/officeDocument/2006/relationships/hyperlink" Target="#&apos;18.7&apos;!A1" TargetMode="External"/><Relationship Id="rId9" Type="http://schemas.openxmlformats.org/officeDocument/2006/relationships/hyperlink" Target="#&apos;18.7&apos;!A1" TargetMode="External"/><Relationship Id="rId10" Type="http://schemas.openxmlformats.org/officeDocument/2006/relationships/hyperlink" Target="#&apos;18.7&apos;!A1" TargetMode="External"/><Relationship Id="rId11" Type="http://schemas.openxmlformats.org/officeDocument/2006/relationships/hyperlink" Target="#&apos;18.7&apos;!A1" TargetMode="External"/><Relationship Id="rId12" Type="http://schemas.openxmlformats.org/officeDocument/2006/relationships/hyperlink" Target="#&apos;18.7&apos;!A1" TargetMode="External"/><Relationship Id="rId13" Type="http://schemas.openxmlformats.org/officeDocument/2006/relationships/hyperlink" Target="#&apos;18.7&apos;!A1" TargetMode="External"/><Relationship Id="rId14" Type="http://schemas.openxmlformats.org/officeDocument/2006/relationships/hyperlink" Target="#&apos;18.7&apos;!A1" TargetMode="External"/><Relationship Id="rId15" Type="http://schemas.openxmlformats.org/officeDocument/2006/relationships/hyperlink" Target="#&apos;18.7&apos;!A1" TargetMode="External"/><Relationship Id="rId16" Type="http://schemas.openxmlformats.org/officeDocument/2006/relationships/hyperlink" Target="#&apos;18.7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27.xml"/><Relationship Id="rId2" Type="http://schemas.openxmlformats.org/officeDocument/2006/relationships/hyperlink" Target="#&apos;18.8&apos;!A1" TargetMode="External"/><Relationship Id="rId3" Type="http://schemas.openxmlformats.org/officeDocument/2006/relationships/hyperlink" Target="#&apos;18.8&apos;!A1" TargetMode="External"/><Relationship Id="rId4" Type="http://schemas.openxmlformats.org/officeDocument/2006/relationships/hyperlink" Target="#&apos;18.8&apos;!A1" TargetMode="External"/><Relationship Id="rId5" Type="http://schemas.openxmlformats.org/officeDocument/2006/relationships/hyperlink" Target="#&apos;18.8&apos;!A1" TargetMode="External"/><Relationship Id="rId6" Type="http://schemas.openxmlformats.org/officeDocument/2006/relationships/hyperlink" Target="#&apos;18.8&apos;!A1" TargetMode="External"/><Relationship Id="rId7" Type="http://schemas.openxmlformats.org/officeDocument/2006/relationships/hyperlink" Target="#&apos;18.8&apos;!A1" TargetMode="External"/><Relationship Id="rId8" Type="http://schemas.openxmlformats.org/officeDocument/2006/relationships/hyperlink" Target="#&apos;18.8&apos;!A1" TargetMode="External"/><Relationship Id="rId9" Type="http://schemas.openxmlformats.org/officeDocument/2006/relationships/hyperlink" Target="#&apos;18.8&apos;!A1" TargetMode="External"/><Relationship Id="rId10" Type="http://schemas.openxmlformats.org/officeDocument/2006/relationships/hyperlink" Target="#&apos;18.8&apos;!A1" TargetMode="External"/><Relationship Id="rId11" Type="http://schemas.openxmlformats.org/officeDocument/2006/relationships/hyperlink" Target="#&apos;18.8&apos;!A1" TargetMode="External"/><Relationship Id="rId12" Type="http://schemas.openxmlformats.org/officeDocument/2006/relationships/hyperlink" Target="#&apos;18.8&apos;!A1" TargetMode="External"/><Relationship Id="rId13" Type="http://schemas.openxmlformats.org/officeDocument/2006/relationships/hyperlink" Target="#&apos;18.8&apos;!A1" TargetMode="External"/><Relationship Id="rId14" Type="http://schemas.openxmlformats.org/officeDocument/2006/relationships/hyperlink" Target="#&apos;18.8&apos;!A1" TargetMode="External"/><Relationship Id="rId15" Type="http://schemas.openxmlformats.org/officeDocument/2006/relationships/hyperlink" Target="#&apos;18.8&apos;!A1" TargetMode="External"/><Relationship Id="rId16" Type="http://schemas.openxmlformats.org/officeDocument/2006/relationships/hyperlink" Target="#&apos;18.8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28.xml"/><Relationship Id="rId2" Type="http://schemas.openxmlformats.org/officeDocument/2006/relationships/hyperlink" Target="#&apos;18.9&apos;!A1" TargetMode="External"/><Relationship Id="rId3" Type="http://schemas.openxmlformats.org/officeDocument/2006/relationships/hyperlink" Target="#&apos;18.9&apos;!A1" TargetMode="External"/><Relationship Id="rId4" Type="http://schemas.openxmlformats.org/officeDocument/2006/relationships/hyperlink" Target="#&apos;18.9&apos;!A1" TargetMode="External"/><Relationship Id="rId5" Type="http://schemas.openxmlformats.org/officeDocument/2006/relationships/hyperlink" Target="#&apos;18.9&apos;!A1" TargetMode="External"/><Relationship Id="rId6" Type="http://schemas.openxmlformats.org/officeDocument/2006/relationships/hyperlink" Target="#&apos;18.9&apos;!A1" TargetMode="External"/><Relationship Id="rId7" Type="http://schemas.openxmlformats.org/officeDocument/2006/relationships/hyperlink" Target="#&apos;18.9&apos;!A1" TargetMode="External"/><Relationship Id="rId8" Type="http://schemas.openxmlformats.org/officeDocument/2006/relationships/hyperlink" Target="#&apos;18.9&apos;!A1" TargetMode="External"/><Relationship Id="rId9" Type="http://schemas.openxmlformats.org/officeDocument/2006/relationships/hyperlink" Target="#&apos;18.9&apos;!A1" TargetMode="External"/><Relationship Id="rId10" Type="http://schemas.openxmlformats.org/officeDocument/2006/relationships/hyperlink" Target="#&apos;18.9&apos;!A1" TargetMode="External"/><Relationship Id="rId11" Type="http://schemas.openxmlformats.org/officeDocument/2006/relationships/hyperlink" Target="#&apos;18.9&apos;!A1" TargetMode="External"/><Relationship Id="rId12" Type="http://schemas.openxmlformats.org/officeDocument/2006/relationships/hyperlink" Target="#&apos;18.9&apos;!A1" TargetMode="External"/><Relationship Id="rId13" Type="http://schemas.openxmlformats.org/officeDocument/2006/relationships/hyperlink" Target="#&apos;18.9&apos;!A1" TargetMode="External"/><Relationship Id="rId14" Type="http://schemas.openxmlformats.org/officeDocument/2006/relationships/hyperlink" Target="#&apos;18.9&apos;!A1" TargetMode="External"/><Relationship Id="rId15" Type="http://schemas.openxmlformats.org/officeDocument/2006/relationships/hyperlink" Target="#&apos;18.9&apos;!A1" TargetMode="External"/><Relationship Id="rId16" Type="http://schemas.openxmlformats.org/officeDocument/2006/relationships/hyperlink" Target="#&apos;18.9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9.xml"/><Relationship Id="rId2" Type="http://schemas.openxmlformats.org/officeDocument/2006/relationships/hyperlink" Target="#&apos;18.10&apos;!A1" TargetMode="External"/><Relationship Id="rId3" Type="http://schemas.openxmlformats.org/officeDocument/2006/relationships/hyperlink" Target="#&apos;18.10&apos;!A1" TargetMode="External"/><Relationship Id="rId4" Type="http://schemas.openxmlformats.org/officeDocument/2006/relationships/hyperlink" Target="#&apos;18.10&apos;!A1" TargetMode="External"/><Relationship Id="rId5" Type="http://schemas.openxmlformats.org/officeDocument/2006/relationships/hyperlink" Target="#&apos;18.10&apos;!A1" TargetMode="External"/><Relationship Id="rId6" Type="http://schemas.openxmlformats.org/officeDocument/2006/relationships/hyperlink" Target="#&apos;18.10&apos;!A1" TargetMode="External"/><Relationship Id="rId7" Type="http://schemas.openxmlformats.org/officeDocument/2006/relationships/hyperlink" Target="#&apos;18.10&apos;!A1" TargetMode="External"/><Relationship Id="rId8" Type="http://schemas.openxmlformats.org/officeDocument/2006/relationships/hyperlink" Target="#&apos;18.10&apos;!A1" TargetMode="External"/><Relationship Id="rId9" Type="http://schemas.openxmlformats.org/officeDocument/2006/relationships/hyperlink" Target="#&apos;18.10&apos;!A1" TargetMode="External"/><Relationship Id="rId10" Type="http://schemas.openxmlformats.org/officeDocument/2006/relationships/hyperlink" Target="#&apos;18.10&apos;!A1" TargetMode="External"/><Relationship Id="rId11" Type="http://schemas.openxmlformats.org/officeDocument/2006/relationships/hyperlink" Target="#&apos;18.10&apos;!A1" TargetMode="External"/><Relationship Id="rId12" Type="http://schemas.openxmlformats.org/officeDocument/2006/relationships/hyperlink" Target="#&apos;18.10&apos;!A1" TargetMode="External"/><Relationship Id="rId13" Type="http://schemas.openxmlformats.org/officeDocument/2006/relationships/hyperlink" Target="#&apos;18.10&apos;!A1" TargetMode="External"/><Relationship Id="rId14" Type="http://schemas.openxmlformats.org/officeDocument/2006/relationships/hyperlink" Target="#&apos;18.10&apos;!A1" TargetMode="External"/><Relationship Id="rId15" Type="http://schemas.openxmlformats.org/officeDocument/2006/relationships/hyperlink" Target="#&apos;18.10&apos;!A1" TargetMode="External"/><Relationship Id="rId16" Type="http://schemas.openxmlformats.org/officeDocument/2006/relationships/hyperlink" Target="#&apos;18.10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1E&apos;!A1" TargetMode="External"/><Relationship Id="rId4" Type="http://schemas.openxmlformats.org/officeDocument/2006/relationships/hyperlink" Target="#&apos;18.1E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2E&apos;!A1" TargetMode="External"/><Relationship Id="rId4" Type="http://schemas.openxmlformats.org/officeDocument/2006/relationships/hyperlink" Target="#&apos;18.2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3E&apos;!A1" TargetMode="External"/><Relationship Id="rId4" Type="http://schemas.openxmlformats.org/officeDocument/2006/relationships/hyperlink" Target="#&apos;18.3E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4E&apos;!A1" TargetMode="External"/><Relationship Id="rId4" Type="http://schemas.openxmlformats.org/officeDocument/2006/relationships/hyperlink" Target="#&apos;18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5E&apos;!A1" TargetMode="External"/><Relationship Id="rId4" Type="http://schemas.openxmlformats.org/officeDocument/2006/relationships/hyperlink" Target="#&apos;18.5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6E&apos;!A1" TargetMode="External"/><Relationship Id="rId4" Type="http://schemas.openxmlformats.org/officeDocument/2006/relationships/hyperlink" Target="#&apos;18.6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8&apos;!A1" TargetMode="External"/><Relationship Id="rId3" Type="http://schemas.openxmlformats.org/officeDocument/2006/relationships/hyperlink" Target="#&apos;18.7E&apos;!A1" TargetMode="External"/><Relationship Id="rId4" Type="http://schemas.openxmlformats.org/officeDocument/2006/relationships/hyperlink" Target="#&apos;18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51130.6422831761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9.71896102</v>
      </c>
      <c r="H6" s="12">
        <v>11.64817478247</v>
      </c>
      <c r="I6" s="12">
        <v>24545.033901620784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16</v>
      </c>
      <c r="F7" s="13" t="s">
        <v>21</v>
      </c>
      <c r="G7" s="12">
        <v>1.62961431</v>
      </c>
      <c r="H7" s="12">
        <v>1.9530927505350002</v>
      </c>
      <c r="I7" s="12">
        <v>842.68139814583117</v>
      </c>
    </row>
    <row r="8">
      <c r="A8" s="12" t="s">
        <v>22</v>
      </c>
      <c r="B8" s="12" t="s">
        <v>23</v>
      </c>
      <c r="C8" s="12" t="s">
        <v>14</v>
      </c>
      <c r="D8" s="12" t="s">
        <v>24</v>
      </c>
      <c r="E8" s="12" t="s">
        <v>16</v>
      </c>
      <c r="F8" s="13" t="s">
        <v>25</v>
      </c>
      <c r="G8" s="12">
        <v>0.89555381</v>
      </c>
      <c r="H8" s="12">
        <v>1.0733212412850002</v>
      </c>
      <c r="I8" s="12">
        <v>1396.5197334607394</v>
      </c>
    </row>
    <row r="9">
      <c r="A9" s="12" t="s">
        <v>26</v>
      </c>
      <c r="B9" s="12" t="s">
        <v>27</v>
      </c>
      <c r="C9" s="12" t="s">
        <v>14</v>
      </c>
      <c r="D9" s="12" t="s">
        <v>28</v>
      </c>
      <c r="E9" s="12" t="s">
        <v>16</v>
      </c>
      <c r="F9" s="13" t="s">
        <v>29</v>
      </c>
      <c r="G9" s="12">
        <v>7.95721582</v>
      </c>
      <c r="H9" s="12">
        <v>9.53672316027</v>
      </c>
      <c r="I9" s="12">
        <v>7492.2404491713178</v>
      </c>
    </row>
    <row r="10">
      <c r="A10" s="12" t="s">
        <v>30</v>
      </c>
      <c r="B10" s="12" t="s">
        <v>31</v>
      </c>
      <c r="C10" s="12" t="s">
        <v>14</v>
      </c>
      <c r="D10" s="12" t="s">
        <v>32</v>
      </c>
      <c r="E10" s="12" t="s">
        <v>16</v>
      </c>
      <c r="F10" s="13" t="s">
        <v>33</v>
      </c>
      <c r="G10" s="12">
        <v>0.48447993</v>
      </c>
      <c r="H10" s="12">
        <v>0.5806491961050001</v>
      </c>
      <c r="I10" s="12">
        <v>317.3422051472657</v>
      </c>
    </row>
    <row r="11">
      <c r="A11" s="12" t="s">
        <v>34</v>
      </c>
      <c r="B11" s="12" t="s">
        <v>35</v>
      </c>
      <c r="C11" s="12" t="s">
        <v>14</v>
      </c>
      <c r="D11" s="12" t="s">
        <v>36</v>
      </c>
      <c r="E11" s="12" t="s">
        <v>16</v>
      </c>
      <c r="F11" s="13" t="s">
        <v>37</v>
      </c>
      <c r="G11" s="12">
        <v>1.62961431</v>
      </c>
      <c r="H11" s="12">
        <v>1.9530927505350002</v>
      </c>
      <c r="I11" s="12">
        <v>1228.8859586366223</v>
      </c>
    </row>
    <row r="12">
      <c r="A12" s="12" t="s">
        <v>38</v>
      </c>
      <c r="B12" s="12" t="s">
        <v>39</v>
      </c>
      <c r="C12" s="12" t="s">
        <v>14</v>
      </c>
      <c r="D12" s="12" t="s">
        <v>40</v>
      </c>
      <c r="E12" s="12" t="s">
        <v>16</v>
      </c>
      <c r="F12" s="13" t="s">
        <v>33</v>
      </c>
      <c r="G12" s="12">
        <v>1.24790285</v>
      </c>
      <c r="H12" s="12">
        <v>1.4956115657250002</v>
      </c>
      <c r="I12" s="12">
        <v>817.3965890156843</v>
      </c>
    </row>
    <row r="13">
      <c r="A13" s="12" t="s">
        <v>41</v>
      </c>
      <c r="B13" s="12" t="s">
        <v>42</v>
      </c>
      <c r="C13" s="12" t="s">
        <v>14</v>
      </c>
      <c r="D13" s="12" t="s">
        <v>43</v>
      </c>
      <c r="E13" s="12" t="s">
        <v>16</v>
      </c>
      <c r="F13" s="13" t="s">
        <v>33</v>
      </c>
      <c r="G13" s="12">
        <v>0.45511751</v>
      </c>
      <c r="H13" s="12">
        <v>0.545458335735</v>
      </c>
      <c r="I13" s="12">
        <v>298.10934422924953</v>
      </c>
    </row>
    <row r="14">
      <c r="A14" s="12" t="s">
        <v>44</v>
      </c>
      <c r="B14" s="12" t="s">
        <v>45</v>
      </c>
      <c r="C14" s="12" t="s">
        <v>14</v>
      </c>
      <c r="D14" s="12" t="s">
        <v>46</v>
      </c>
      <c r="E14" s="12" t="s">
        <v>16</v>
      </c>
      <c r="F14" s="13" t="s">
        <v>33</v>
      </c>
      <c r="G14" s="12">
        <v>16.32002064</v>
      </c>
      <c r="H14" s="12">
        <v>19.55954473704</v>
      </c>
      <c r="I14" s="12">
        <v>10689.87798513447</v>
      </c>
    </row>
    <row r="15">
      <c r="A15" s="12" t="s">
        <v>47</v>
      </c>
      <c r="B15" s="12" t="s">
        <v>48</v>
      </c>
      <c r="C15" s="12" t="s">
        <v>14</v>
      </c>
      <c r="D15" s="12" t="s">
        <v>49</v>
      </c>
      <c r="E15" s="12" t="s">
        <v>16</v>
      </c>
      <c r="F15" s="13" t="s">
        <v>33</v>
      </c>
      <c r="G15" s="12">
        <v>5.34727949</v>
      </c>
      <c r="H15" s="12">
        <v>6.4087144687650008</v>
      </c>
      <c r="I15" s="12">
        <v>3502.5547186141357</v>
      </c>
    </row>
    <row r="16">
      <c r="I16" s="7">
        <v>51130.6422831761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41</v>
      </c>
      <c r="B2" s="12" t="s">
        <v>42</v>
      </c>
      <c r="C2" s="12" t="s">
        <v>14</v>
      </c>
      <c r="D2" s="12" t="s">
        <v>43</v>
      </c>
      <c r="E2" s="12" t="s">
        <v>16</v>
      </c>
      <c r="F2" s="12" t="s">
        <v>33</v>
      </c>
      <c r="G2" s="12">
        <v>0.45511751</v>
      </c>
      <c r="H2" s="12">
        <v>0.545458335735</v>
      </c>
      <c r="I2" s="12">
        <v>298.10934422924953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42</v>
      </c>
      <c r="D8" s="17" t="s">
        <v>61</v>
      </c>
      <c r="E8" s="17">
        <v>546.53173106473037</v>
      </c>
    </row>
    <row r="9">
      <c r="A9" s="17" t="s">
        <v>57</v>
      </c>
      <c r="B9" s="17" t="s">
        <v>57</v>
      </c>
      <c r="C9" s="17">
        <f>SUBTOTAL(109,Criteria_Summary18.8[Elementos])</f>
      </c>
      <c r="D9" s="17" t="s">
        <v>57</v>
      </c>
      <c r="E9" s="17">
        <f>SUBTOTAL(109,Criteria_Summary18.8[Total])</f>
      </c>
    </row>
    <row r="10">
      <c r="A10" s="18" t="s">
        <v>58</v>
      </c>
      <c r="B10" s="18">
        <v>0</v>
      </c>
      <c r="C10" s="19"/>
      <c r="D10" s="19"/>
      <c r="E10" s="18">
        <v>546.53</v>
      </c>
    </row>
    <row r="13">
      <c r="A13" s="18" t="s">
        <v>61</v>
      </c>
      <c r="B13" s="18" t="s">
        <v>61</v>
      </c>
      <c r="C13" s="18" t="s">
        <v>61</v>
      </c>
      <c r="D13" s="18" t="s">
        <v>61</v>
      </c>
      <c r="E13" s="18" t="s">
        <v>61</v>
      </c>
    </row>
    <row r="14">
      <c r="A14" s="20"/>
      <c r="B14" s="20"/>
      <c r="C14" s="20"/>
      <c r="D14" s="20"/>
      <c r="E14" s="20"/>
    </row>
    <row r="15">
      <c r="A15" s="21" t="s">
        <v>52</v>
      </c>
      <c r="B15" s="21" t="s">
        <v>53</v>
      </c>
      <c r="C15" s="21" t="s">
        <v>59</v>
      </c>
      <c r="D15" s="21" t="s">
        <v>59</v>
      </c>
      <c r="E15" s="21" t="s">
        <v>9</v>
      </c>
    </row>
    <row r="16">
      <c r="A16" s="17" t="s">
        <v>55</v>
      </c>
      <c r="B16" s="17">
        <v>42</v>
      </c>
      <c r="C16" s="17" t="s">
        <v>60</v>
      </c>
      <c r="D16" s="17" t="s">
        <v>60</v>
      </c>
      <c r="E16" s="17">
        <v>546.53173106473037</v>
      </c>
    </row>
    <row r="18">
      <c r="A18" s="22" t="s">
        <v>62</v>
      </c>
      <c r="B18" s="22" t="s">
        <v>62</v>
      </c>
      <c r="C18" s="22" t="s">
        <v>62</v>
      </c>
      <c r="D18" s="22" t="s">
        <v>62</v>
      </c>
      <c r="E18" s="22" t="s">
        <v>62</v>
      </c>
    </row>
    <row r="19">
      <c r="A19" s="21" t="s">
        <v>63</v>
      </c>
      <c r="B19" s="21" t="s">
        <v>63</v>
      </c>
      <c r="C19" s="21" t="s">
        <v>63</v>
      </c>
      <c r="D19" s="21" t="s">
        <v>64</v>
      </c>
      <c r="E19" s="21"/>
    </row>
    <row r="20">
      <c r="A20" s="17"/>
      <c r="B20" s="17"/>
      <c r="C20" s="17"/>
      <c r="D20" s="17" t="s">
        <v>65</v>
      </c>
      <c r="E20" s="17" t="s">
        <v>66</v>
      </c>
    </row>
    <row r="22">
      <c r="A22" s="22" t="s">
        <v>67</v>
      </c>
      <c r="B22" s="22" t="s">
        <v>67</v>
      </c>
      <c r="C22" s="22" t="s">
        <v>67</v>
      </c>
      <c r="D22" s="22" t="s">
        <v>67</v>
      </c>
      <c r="E22" s="22" t="s">
        <v>67</v>
      </c>
    </row>
    <row r="23">
      <c r="A23" s="21" t="s">
        <v>68</v>
      </c>
      <c r="B23" s="21"/>
      <c r="C23" s="21"/>
      <c r="D23" s="21" t="s">
        <v>52</v>
      </c>
      <c r="E23" s="21"/>
    </row>
    <row r="24">
      <c r="A24" s="17" t="s">
        <v>69</v>
      </c>
      <c r="B24" s="17" t="s">
        <v>69</v>
      </c>
      <c r="C24" s="17" t="s">
        <v>69</v>
      </c>
      <c r="D24" s="17" t="s">
        <v>71</v>
      </c>
      <c r="E24" s="17" t="s">
        <v>66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44</v>
      </c>
      <c r="B2" s="12" t="s">
        <v>45</v>
      </c>
      <c r="C2" s="12" t="s">
        <v>14</v>
      </c>
      <c r="D2" s="12" t="s">
        <v>46</v>
      </c>
      <c r="E2" s="12" t="s">
        <v>16</v>
      </c>
      <c r="F2" s="12" t="s">
        <v>33</v>
      </c>
      <c r="G2" s="12">
        <v>16.32002064</v>
      </c>
      <c r="H2" s="12">
        <v>19.55954473704</v>
      </c>
      <c r="I2" s="12">
        <v>10689.87798513447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42</v>
      </c>
      <c r="D8" s="17" t="s">
        <v>61</v>
      </c>
      <c r="E8" s="17">
        <v>546.53173106473037</v>
      </c>
    </row>
    <row r="9">
      <c r="A9" s="17" t="s">
        <v>57</v>
      </c>
      <c r="B9" s="17" t="s">
        <v>57</v>
      </c>
      <c r="C9" s="17">
        <f>SUBTOTAL(109,Criteria_Summary18.9[Elementos])</f>
      </c>
      <c r="D9" s="17" t="s">
        <v>57</v>
      </c>
      <c r="E9" s="17">
        <f>SUBTOTAL(109,Criteria_Summary18.9[Total])</f>
      </c>
    </row>
    <row r="10">
      <c r="A10" s="18" t="s">
        <v>58</v>
      </c>
      <c r="B10" s="18">
        <v>0</v>
      </c>
      <c r="C10" s="19"/>
      <c r="D10" s="19"/>
      <c r="E10" s="18">
        <v>546.53</v>
      </c>
    </row>
    <row r="13">
      <c r="A13" s="18" t="s">
        <v>61</v>
      </c>
      <c r="B13" s="18" t="s">
        <v>61</v>
      </c>
      <c r="C13" s="18" t="s">
        <v>61</v>
      </c>
      <c r="D13" s="18" t="s">
        <v>61</v>
      </c>
      <c r="E13" s="18" t="s">
        <v>61</v>
      </c>
    </row>
    <row r="14">
      <c r="A14" s="20"/>
      <c r="B14" s="20"/>
      <c r="C14" s="20"/>
      <c r="D14" s="20"/>
      <c r="E14" s="20"/>
    </row>
    <row r="15">
      <c r="A15" s="21" t="s">
        <v>52</v>
      </c>
      <c r="B15" s="21" t="s">
        <v>53</v>
      </c>
      <c r="C15" s="21" t="s">
        <v>59</v>
      </c>
      <c r="D15" s="21" t="s">
        <v>59</v>
      </c>
      <c r="E15" s="21" t="s">
        <v>9</v>
      </c>
    </row>
    <row r="16">
      <c r="A16" s="17" t="s">
        <v>55</v>
      </c>
      <c r="B16" s="17">
        <v>42</v>
      </c>
      <c r="C16" s="17" t="s">
        <v>60</v>
      </c>
      <c r="D16" s="17" t="s">
        <v>60</v>
      </c>
      <c r="E16" s="17">
        <v>546.53173106473037</v>
      </c>
    </row>
    <row r="18">
      <c r="A18" s="22" t="s">
        <v>62</v>
      </c>
      <c r="B18" s="22" t="s">
        <v>62</v>
      </c>
      <c r="C18" s="22" t="s">
        <v>62</v>
      </c>
      <c r="D18" s="22" t="s">
        <v>62</v>
      </c>
      <c r="E18" s="22" t="s">
        <v>62</v>
      </c>
    </row>
    <row r="19">
      <c r="A19" s="21" t="s">
        <v>63</v>
      </c>
      <c r="B19" s="21" t="s">
        <v>63</v>
      </c>
      <c r="C19" s="21" t="s">
        <v>63</v>
      </c>
      <c r="D19" s="21" t="s">
        <v>64</v>
      </c>
      <c r="E19" s="21"/>
    </row>
    <row r="20">
      <c r="A20" s="17"/>
      <c r="B20" s="17"/>
      <c r="C20" s="17"/>
      <c r="D20" s="17" t="s">
        <v>65</v>
      </c>
      <c r="E20" s="17" t="s">
        <v>66</v>
      </c>
    </row>
    <row r="22">
      <c r="A22" s="22" t="s">
        <v>67</v>
      </c>
      <c r="B22" s="22" t="s">
        <v>67</v>
      </c>
      <c r="C22" s="22" t="s">
        <v>67</v>
      </c>
      <c r="D22" s="22" t="s">
        <v>67</v>
      </c>
      <c r="E22" s="22" t="s">
        <v>67</v>
      </c>
    </row>
    <row r="23">
      <c r="A23" s="21" t="s">
        <v>68</v>
      </c>
      <c r="B23" s="21"/>
      <c r="C23" s="21"/>
      <c r="D23" s="21" t="s">
        <v>52</v>
      </c>
      <c r="E23" s="21"/>
    </row>
    <row r="24">
      <c r="A24" s="17" t="s">
        <v>69</v>
      </c>
      <c r="B24" s="17" t="s">
        <v>69</v>
      </c>
      <c r="C24" s="17" t="s">
        <v>69</v>
      </c>
      <c r="D24" s="17" t="s">
        <v>71</v>
      </c>
      <c r="E24" s="17" t="s">
        <v>66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47</v>
      </c>
      <c r="B2" s="12" t="s">
        <v>48</v>
      </c>
      <c r="C2" s="12" t="s">
        <v>14</v>
      </c>
      <c r="D2" s="12" t="s">
        <v>49</v>
      </c>
      <c r="E2" s="12" t="s">
        <v>16</v>
      </c>
      <c r="F2" s="12" t="s">
        <v>33</v>
      </c>
      <c r="G2" s="12">
        <v>5.34727949</v>
      </c>
      <c r="H2" s="12">
        <v>6.4087144687650008</v>
      </c>
      <c r="I2" s="12">
        <v>3502.5547186141357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42</v>
      </c>
      <c r="D8" s="17" t="s">
        <v>61</v>
      </c>
      <c r="E8" s="17">
        <v>546.53173106473037</v>
      </c>
    </row>
    <row r="9">
      <c r="A9" s="17" t="s">
        <v>57</v>
      </c>
      <c r="B9" s="17" t="s">
        <v>57</v>
      </c>
      <c r="C9" s="17">
        <f>SUBTOTAL(109,Criteria_Summary18.10[Elementos])</f>
      </c>
      <c r="D9" s="17" t="s">
        <v>57</v>
      </c>
      <c r="E9" s="17">
        <f>SUBTOTAL(109,Criteria_Summary18.10[Total])</f>
      </c>
    </row>
    <row r="10">
      <c r="A10" s="18" t="s">
        <v>58</v>
      </c>
      <c r="B10" s="18">
        <v>0</v>
      </c>
      <c r="C10" s="19"/>
      <c r="D10" s="19"/>
      <c r="E10" s="18">
        <v>546.53</v>
      </c>
    </row>
    <row r="13">
      <c r="A13" s="18" t="s">
        <v>61</v>
      </c>
      <c r="B13" s="18" t="s">
        <v>61</v>
      </c>
      <c r="C13" s="18" t="s">
        <v>61</v>
      </c>
      <c r="D13" s="18" t="s">
        <v>61</v>
      </c>
      <c r="E13" s="18" t="s">
        <v>61</v>
      </c>
    </row>
    <row r="14">
      <c r="A14" s="20"/>
      <c r="B14" s="20"/>
      <c r="C14" s="20"/>
      <c r="D14" s="20"/>
      <c r="E14" s="20"/>
    </row>
    <row r="15">
      <c r="A15" s="21" t="s">
        <v>52</v>
      </c>
      <c r="B15" s="21" t="s">
        <v>53</v>
      </c>
      <c r="C15" s="21" t="s">
        <v>59</v>
      </c>
      <c r="D15" s="21" t="s">
        <v>59</v>
      </c>
      <c r="E15" s="21" t="s">
        <v>9</v>
      </c>
    </row>
    <row r="16">
      <c r="A16" s="17" t="s">
        <v>55</v>
      </c>
      <c r="B16" s="17">
        <v>42</v>
      </c>
      <c r="C16" s="17" t="s">
        <v>60</v>
      </c>
      <c r="D16" s="17" t="s">
        <v>60</v>
      </c>
      <c r="E16" s="17">
        <v>546.53173106473037</v>
      </c>
    </row>
    <row r="18">
      <c r="A18" s="22" t="s">
        <v>62</v>
      </c>
      <c r="B18" s="22" t="s">
        <v>62</v>
      </c>
      <c r="C18" s="22" t="s">
        <v>62</v>
      </c>
      <c r="D18" s="22" t="s">
        <v>62</v>
      </c>
      <c r="E18" s="22" t="s">
        <v>62</v>
      </c>
    </row>
    <row r="19">
      <c r="A19" s="21" t="s">
        <v>63</v>
      </c>
      <c r="B19" s="21" t="s">
        <v>63</v>
      </c>
      <c r="C19" s="21" t="s">
        <v>63</v>
      </c>
      <c r="D19" s="21" t="s">
        <v>64</v>
      </c>
      <c r="E19" s="21"/>
    </row>
    <row r="20">
      <c r="A20" s="17"/>
      <c r="B20" s="17"/>
      <c r="C20" s="17"/>
      <c r="D20" s="17" t="s">
        <v>65</v>
      </c>
      <c r="E20" s="17" t="s">
        <v>66</v>
      </c>
    </row>
    <row r="22">
      <c r="A22" s="22" t="s">
        <v>67</v>
      </c>
      <c r="B22" s="22" t="s">
        <v>67</v>
      </c>
      <c r="C22" s="22" t="s">
        <v>67</v>
      </c>
      <c r="D22" s="22" t="s">
        <v>67</v>
      </c>
      <c r="E22" s="22" t="s">
        <v>67</v>
      </c>
    </row>
    <row r="23">
      <c r="A23" s="21" t="s">
        <v>68</v>
      </c>
      <c r="B23" s="21"/>
      <c r="C23" s="21"/>
      <c r="D23" s="21" t="s">
        <v>52</v>
      </c>
      <c r="E23" s="21"/>
    </row>
    <row r="24">
      <c r="A24" s="17" t="s">
        <v>69</v>
      </c>
      <c r="B24" s="17" t="s">
        <v>69</v>
      </c>
      <c r="C24" s="17" t="s">
        <v>69</v>
      </c>
      <c r="D24" s="17" t="s">
        <v>71</v>
      </c>
      <c r="E24" s="17" t="s">
        <v>66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dimension ref="A1:E7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18" t="s">
        <v>56</v>
      </c>
      <c r="B4" s="18" t="s">
        <v>56</v>
      </c>
      <c r="C4" s="18" t="s">
        <v>56</v>
      </c>
      <c r="D4" s="18" t="s">
        <v>56</v>
      </c>
      <c r="E4" s="18" t="s">
        <v>56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91</v>
      </c>
      <c r="D7" s="17" t="s">
        <v>92</v>
      </c>
      <c r="E7" s="17">
        <v>8.6647992853478364</v>
      </c>
    </row>
    <row r="8">
      <c r="A8" s="17" t="s">
        <v>90</v>
      </c>
      <c r="B8" s="17" t="s">
        <v>65</v>
      </c>
      <c r="C8" s="17" t="s">
        <v>93</v>
      </c>
      <c r="D8" s="17" t="s">
        <v>94</v>
      </c>
      <c r="E8" s="17">
        <v>8.66479946058544</v>
      </c>
    </row>
    <row r="9">
      <c r="A9" s="17" t="s">
        <v>90</v>
      </c>
      <c r="B9" s="17" t="s">
        <v>65</v>
      </c>
      <c r="C9" s="17" t="s">
        <v>95</v>
      </c>
      <c r="D9" s="17" t="s">
        <v>96</v>
      </c>
      <c r="E9" s="17">
        <v>8.6647992853478346</v>
      </c>
    </row>
    <row r="10">
      <c r="A10" s="17" t="s">
        <v>90</v>
      </c>
      <c r="B10" s="17" t="s">
        <v>65</v>
      </c>
      <c r="C10" s="17" t="s">
        <v>97</v>
      </c>
      <c r="D10" s="17" t="s">
        <v>98</v>
      </c>
      <c r="E10" s="17">
        <v>8.6647994605854368</v>
      </c>
    </row>
    <row r="11">
      <c r="A11" s="17" t="s">
        <v>90</v>
      </c>
      <c r="B11" s="17" t="s">
        <v>65</v>
      </c>
      <c r="C11" s="17" t="s">
        <v>99</v>
      </c>
      <c r="D11" s="17" t="s">
        <v>100</v>
      </c>
      <c r="E11" s="17">
        <v>7.047801689397529</v>
      </c>
    </row>
    <row r="12">
      <c r="A12" s="17" t="s">
        <v>90</v>
      </c>
      <c r="B12" s="17" t="s">
        <v>65</v>
      </c>
      <c r="C12" s="17" t="s">
        <v>101</v>
      </c>
      <c r="D12" s="17" t="s">
        <v>102</v>
      </c>
      <c r="E12" s="17">
        <v>7.6151978770895141</v>
      </c>
    </row>
    <row r="13">
      <c r="A13" s="17" t="s">
        <v>90</v>
      </c>
      <c r="B13" s="17" t="s">
        <v>65</v>
      </c>
      <c r="C13" s="17" t="s">
        <v>103</v>
      </c>
      <c r="D13" s="17" t="s">
        <v>104</v>
      </c>
      <c r="E13" s="17">
        <v>57.218502422204708</v>
      </c>
    </row>
    <row r="14">
      <c r="A14" s="17" t="s">
        <v>90</v>
      </c>
      <c r="B14" s="17" t="s">
        <v>65</v>
      </c>
      <c r="C14" s="17" t="s">
        <v>105</v>
      </c>
      <c r="D14" s="17" t="s">
        <v>106</v>
      </c>
      <c r="E14" s="17">
        <v>7.7330020488886033</v>
      </c>
    </row>
    <row r="15">
      <c r="A15" s="17" t="s">
        <v>90</v>
      </c>
      <c r="B15" s="17" t="s">
        <v>65</v>
      </c>
      <c r="C15" s="17" t="s">
        <v>107</v>
      </c>
      <c r="D15" s="17" t="s">
        <v>108</v>
      </c>
      <c r="E15" s="17">
        <v>984.5209139288894</v>
      </c>
    </row>
    <row r="16">
      <c r="A16" s="17" t="s">
        <v>90</v>
      </c>
      <c r="B16" s="17" t="s">
        <v>65</v>
      </c>
      <c r="C16" s="17" t="s">
        <v>109</v>
      </c>
      <c r="D16" s="17" t="s">
        <v>110</v>
      </c>
      <c r="E16" s="17">
        <v>19.101790142456341</v>
      </c>
    </row>
    <row r="17">
      <c r="A17" s="17" t="s">
        <v>90</v>
      </c>
      <c r="B17" s="17" t="s">
        <v>65</v>
      </c>
      <c r="C17" s="17" t="s">
        <v>111</v>
      </c>
      <c r="D17" s="17" t="s">
        <v>112</v>
      </c>
      <c r="E17" s="17">
        <v>5.7599991654403961</v>
      </c>
    </row>
    <row r="18">
      <c r="A18" s="17" t="s">
        <v>90</v>
      </c>
      <c r="B18" s="17" t="s">
        <v>65</v>
      </c>
      <c r="C18" s="17" t="s">
        <v>113</v>
      </c>
      <c r="D18" s="17" t="s">
        <v>114</v>
      </c>
      <c r="E18" s="17">
        <v>3.4199992716502727</v>
      </c>
    </row>
    <row r="19">
      <c r="A19" s="17" t="s">
        <v>90</v>
      </c>
      <c r="B19" s="17" t="s">
        <v>65</v>
      </c>
      <c r="C19" s="17" t="s">
        <v>115</v>
      </c>
      <c r="D19" s="17" t="s">
        <v>116</v>
      </c>
      <c r="E19" s="17">
        <v>5.9118006384029913</v>
      </c>
    </row>
    <row r="20">
      <c r="A20" s="17" t="s">
        <v>90</v>
      </c>
      <c r="B20" s="17" t="s">
        <v>65</v>
      </c>
      <c r="C20" s="17" t="s">
        <v>117</v>
      </c>
      <c r="D20" s="17" t="s">
        <v>118</v>
      </c>
      <c r="E20" s="17">
        <v>6.2014974498882305</v>
      </c>
    </row>
    <row r="21">
      <c r="A21" s="17" t="s">
        <v>90</v>
      </c>
      <c r="B21" s="17" t="s">
        <v>65</v>
      </c>
      <c r="C21" s="17" t="s">
        <v>119</v>
      </c>
      <c r="D21" s="17" t="s">
        <v>120</v>
      </c>
      <c r="E21" s="17">
        <v>41.412396417989733</v>
      </c>
    </row>
    <row r="22">
      <c r="A22" s="17" t="s">
        <v>90</v>
      </c>
      <c r="B22" s="17" t="s">
        <v>65</v>
      </c>
      <c r="C22" s="17" t="s">
        <v>121</v>
      </c>
      <c r="D22" s="17" t="s">
        <v>122</v>
      </c>
      <c r="E22" s="17">
        <v>36.387909608921127</v>
      </c>
    </row>
    <row r="23">
      <c r="A23" s="17" t="s">
        <v>90</v>
      </c>
      <c r="B23" s="17" t="s">
        <v>65</v>
      </c>
      <c r="C23" s="17" t="s">
        <v>123</v>
      </c>
      <c r="D23" s="17" t="s">
        <v>124</v>
      </c>
      <c r="E23" s="17">
        <v>8.6648001334981313</v>
      </c>
    </row>
    <row r="24">
      <c r="A24" s="17" t="s">
        <v>90</v>
      </c>
      <c r="B24" s="17" t="s">
        <v>65</v>
      </c>
      <c r="C24" s="17" t="s">
        <v>125</v>
      </c>
      <c r="D24" s="17" t="s">
        <v>126</v>
      </c>
      <c r="E24" s="17">
        <v>10.683296455018402</v>
      </c>
    </row>
    <row r="25">
      <c r="A25" s="17" t="s">
        <v>90</v>
      </c>
      <c r="B25" s="17" t="s">
        <v>65</v>
      </c>
      <c r="C25" s="17" t="s">
        <v>127</v>
      </c>
      <c r="D25" s="17" t="s">
        <v>128</v>
      </c>
      <c r="E25" s="17">
        <v>8.661859926466601</v>
      </c>
    </row>
    <row r="26">
      <c r="A26" s="17" t="s">
        <v>90</v>
      </c>
      <c r="B26" s="17" t="s">
        <v>65</v>
      </c>
      <c r="C26" s="17" t="s">
        <v>129</v>
      </c>
      <c r="D26" s="17" t="s">
        <v>130</v>
      </c>
      <c r="E26" s="17">
        <v>0.59159962644052821</v>
      </c>
    </row>
    <row r="27">
      <c r="A27" s="17" t="s">
        <v>90</v>
      </c>
      <c r="B27" s="17" t="s">
        <v>65</v>
      </c>
      <c r="C27" s="17" t="s">
        <v>131</v>
      </c>
      <c r="D27" s="17" t="s">
        <v>132</v>
      </c>
      <c r="E27" s="17">
        <v>4.4103989179342227</v>
      </c>
    </row>
    <row r="28">
      <c r="A28" s="17" t="s">
        <v>90</v>
      </c>
      <c r="B28" s="17" t="s">
        <v>65</v>
      </c>
      <c r="C28" s="17" t="s">
        <v>133</v>
      </c>
      <c r="D28" s="17" t="s">
        <v>134</v>
      </c>
      <c r="E28" s="17">
        <v>22.373092680676262</v>
      </c>
    </row>
    <row r="29">
      <c r="A29" s="17" t="s">
        <v>90</v>
      </c>
      <c r="B29" s="17" t="s">
        <v>65</v>
      </c>
      <c r="C29" s="17" t="s">
        <v>135</v>
      </c>
      <c r="D29" s="17" t="s">
        <v>136</v>
      </c>
      <c r="E29" s="17">
        <v>10.862786715163514</v>
      </c>
    </row>
    <row r="30">
      <c r="A30" s="17" t="s">
        <v>90</v>
      </c>
      <c r="B30" s="17" t="s">
        <v>65</v>
      </c>
      <c r="C30" s="17" t="s">
        <v>137</v>
      </c>
      <c r="D30" s="17" t="s">
        <v>138</v>
      </c>
      <c r="E30" s="17">
        <v>44.263000600932159</v>
      </c>
    </row>
    <row r="31">
      <c r="A31" s="17" t="s">
        <v>90</v>
      </c>
      <c r="B31" s="17" t="s">
        <v>65</v>
      </c>
      <c r="C31" s="17" t="s">
        <v>139</v>
      </c>
      <c r="D31" s="17" t="s">
        <v>140</v>
      </c>
      <c r="E31" s="17">
        <v>10.971786950046225</v>
      </c>
    </row>
    <row r="32">
      <c r="A32" s="17" t="s">
        <v>90</v>
      </c>
      <c r="B32" s="17" t="s">
        <v>65</v>
      </c>
      <c r="C32" s="17" t="s">
        <v>141</v>
      </c>
      <c r="D32" s="17" t="s">
        <v>142</v>
      </c>
      <c r="E32" s="17">
        <v>44.548038011695446</v>
      </c>
    </row>
    <row r="33">
      <c r="A33" s="17" t="s">
        <v>90</v>
      </c>
      <c r="B33" s="17" t="s">
        <v>65</v>
      </c>
      <c r="C33" s="17" t="s">
        <v>143</v>
      </c>
      <c r="D33" s="17" t="s">
        <v>144</v>
      </c>
      <c r="E33" s="17">
        <v>8.6647990308628167</v>
      </c>
    </row>
    <row r="34">
      <c r="A34" s="17" t="s">
        <v>90</v>
      </c>
      <c r="B34" s="17" t="s">
        <v>65</v>
      </c>
      <c r="C34" s="17" t="s">
        <v>145</v>
      </c>
      <c r="D34" s="17" t="s">
        <v>146</v>
      </c>
      <c r="E34" s="17">
        <v>7.047801741125518</v>
      </c>
    </row>
    <row r="35">
      <c r="A35" s="17" t="s">
        <v>90</v>
      </c>
      <c r="B35" s="17" t="s">
        <v>65</v>
      </c>
      <c r="C35" s="17" t="s">
        <v>147</v>
      </c>
      <c r="D35" s="17" t="s">
        <v>148</v>
      </c>
      <c r="E35" s="17">
        <v>19.675045441554246</v>
      </c>
    </row>
    <row r="36">
      <c r="A36" s="17" t="s">
        <v>90</v>
      </c>
      <c r="B36" s="17" t="s">
        <v>65</v>
      </c>
      <c r="C36" s="17" t="s">
        <v>149</v>
      </c>
      <c r="D36" s="17" t="s">
        <v>150</v>
      </c>
      <c r="E36" s="17">
        <v>8.6647990308628</v>
      </c>
    </row>
    <row r="37">
      <c r="A37" s="17" t="s">
        <v>90</v>
      </c>
      <c r="B37" s="17" t="s">
        <v>65</v>
      </c>
      <c r="C37" s="17" t="s">
        <v>151</v>
      </c>
      <c r="D37" s="17" t="s">
        <v>152</v>
      </c>
      <c r="E37" s="17">
        <v>161.95665639922092</v>
      </c>
    </row>
    <row r="38">
      <c r="A38" s="17" t="s">
        <v>90</v>
      </c>
      <c r="B38" s="17" t="s">
        <v>65</v>
      </c>
      <c r="C38" s="17" t="s">
        <v>153</v>
      </c>
      <c r="D38" s="17" t="s">
        <v>154</v>
      </c>
      <c r="E38" s="17">
        <v>27.301840612601776</v>
      </c>
    </row>
    <row r="39">
      <c r="A39" s="17" t="s">
        <v>90</v>
      </c>
      <c r="B39" s="17" t="s">
        <v>65</v>
      </c>
      <c r="C39" s="17" t="s">
        <v>155</v>
      </c>
      <c r="D39" s="17" t="s">
        <v>156</v>
      </c>
      <c r="E39" s="17">
        <v>30.513991612488063</v>
      </c>
    </row>
    <row r="40">
      <c r="A40" s="17" t="s">
        <v>90</v>
      </c>
      <c r="B40" s="17" t="s">
        <v>65</v>
      </c>
      <c r="C40" s="17" t="s">
        <v>157</v>
      </c>
      <c r="D40" s="17" t="s">
        <v>158</v>
      </c>
      <c r="E40" s="17">
        <v>161.95665639922092</v>
      </c>
    </row>
    <row r="41">
      <c r="A41" s="17" t="s">
        <v>90</v>
      </c>
      <c r="B41" s="17" t="s">
        <v>65</v>
      </c>
      <c r="C41" s="17" t="s">
        <v>159</v>
      </c>
      <c r="D41" s="17" t="s">
        <v>160</v>
      </c>
      <c r="E41" s="17">
        <v>2.5365323776007749</v>
      </c>
    </row>
    <row r="42">
      <c r="A42" s="17" t="s">
        <v>90</v>
      </c>
      <c r="B42" s="17" t="s">
        <v>65</v>
      </c>
      <c r="C42" s="17" t="s">
        <v>161</v>
      </c>
      <c r="D42" s="17" t="s">
        <v>162</v>
      </c>
      <c r="E42" s="17">
        <v>0.24936784407322346</v>
      </c>
    </row>
    <row r="43">
      <c r="A43" s="17" t="s">
        <v>90</v>
      </c>
      <c r="B43" s="17" t="s">
        <v>65</v>
      </c>
      <c r="C43" s="17" t="s">
        <v>163</v>
      </c>
      <c r="D43" s="17" t="s">
        <v>164</v>
      </c>
      <c r="E43" s="17">
        <v>0.96000004133341654</v>
      </c>
    </row>
    <row r="44">
      <c r="A44" s="17" t="s">
        <v>90</v>
      </c>
      <c r="B44" s="17" t="s">
        <v>65</v>
      </c>
      <c r="C44" s="17" t="s">
        <v>165</v>
      </c>
      <c r="D44" s="17" t="s">
        <v>166</v>
      </c>
      <c r="E44" s="17">
        <v>12.050999806912696</v>
      </c>
    </row>
    <row r="45">
      <c r="A45" s="17" t="s">
        <v>90</v>
      </c>
      <c r="B45" s="17" t="s">
        <v>65</v>
      </c>
      <c r="C45" s="17" t="s">
        <v>167</v>
      </c>
      <c r="D45" s="17" t="s">
        <v>168</v>
      </c>
      <c r="E45" s="17">
        <v>12.050999902608867</v>
      </c>
    </row>
    <row r="46">
      <c r="A46" s="17" t="s">
        <v>90</v>
      </c>
      <c r="B46" s="17" t="s">
        <v>65</v>
      </c>
      <c r="C46" s="17" t="s">
        <v>169</v>
      </c>
      <c r="D46" s="17" t="s">
        <v>170</v>
      </c>
      <c r="E46" s="17">
        <v>12.051000333183195</v>
      </c>
    </row>
    <row r="47">
      <c r="A47" s="17" t="s">
        <v>90</v>
      </c>
      <c r="B47" s="17" t="s">
        <v>65</v>
      </c>
      <c r="C47" s="17" t="s">
        <v>171</v>
      </c>
      <c r="D47" s="17" t="s">
        <v>172</v>
      </c>
      <c r="E47" s="17">
        <v>12.05100044631568</v>
      </c>
    </row>
    <row r="48">
      <c r="A48" s="17" t="s">
        <v>90</v>
      </c>
      <c r="B48" s="17" t="s">
        <v>65</v>
      </c>
      <c r="C48" s="17" t="s">
        <v>173</v>
      </c>
      <c r="D48" s="17" t="s">
        <v>174</v>
      </c>
      <c r="E48" s="17">
        <v>12.050999860301717</v>
      </c>
    </row>
    <row r="49">
      <c r="A49" s="17" t="s">
        <v>90</v>
      </c>
      <c r="B49" s="17" t="s">
        <v>65</v>
      </c>
      <c r="C49" s="17" t="s">
        <v>175</v>
      </c>
      <c r="D49" s="17" t="s">
        <v>176</v>
      </c>
      <c r="E49" s="17">
        <v>12.189300143431533</v>
      </c>
    </row>
    <row r="50">
      <c r="A50" s="17" t="s">
        <v>90</v>
      </c>
      <c r="B50" s="17" t="s">
        <v>65</v>
      </c>
      <c r="C50" s="17" t="s">
        <v>177</v>
      </c>
      <c r="D50" s="17" t="s">
        <v>178</v>
      </c>
      <c r="E50" s="17">
        <v>12.189299508165137</v>
      </c>
    </row>
    <row r="51">
      <c r="A51" s="17" t="s">
        <v>90</v>
      </c>
      <c r="B51" s="17" t="s">
        <v>65</v>
      </c>
      <c r="C51" s="17" t="s">
        <v>179</v>
      </c>
      <c r="D51" s="17" t="s">
        <v>180</v>
      </c>
      <c r="E51" s="17">
        <v>12.189299739431192</v>
      </c>
    </row>
    <row r="52">
      <c r="A52" s="17" t="s">
        <v>90</v>
      </c>
      <c r="B52" s="17" t="s">
        <v>65</v>
      </c>
      <c r="C52" s="17" t="s">
        <v>181</v>
      </c>
      <c r="D52" s="17" t="s">
        <v>182</v>
      </c>
      <c r="E52" s="17">
        <v>12.189299897383549</v>
      </c>
    </row>
    <row r="53">
      <c r="A53" s="17" t="s">
        <v>90</v>
      </c>
      <c r="B53" s="17" t="s">
        <v>65</v>
      </c>
      <c r="C53" s="17" t="s">
        <v>183</v>
      </c>
      <c r="D53" s="17" t="s">
        <v>184</v>
      </c>
      <c r="E53" s="17">
        <v>12.189299311079177</v>
      </c>
    </row>
    <row r="54">
      <c r="A54" s="17" t="s">
        <v>90</v>
      </c>
      <c r="B54" s="17" t="s">
        <v>65</v>
      </c>
      <c r="C54" s="17" t="s">
        <v>185</v>
      </c>
      <c r="D54" s="17" t="s">
        <v>186</v>
      </c>
      <c r="E54" s="17">
        <v>19.012392735485395</v>
      </c>
    </row>
    <row r="55">
      <c r="A55" s="17" t="s">
        <v>90</v>
      </c>
      <c r="B55" s="17" t="s">
        <v>65</v>
      </c>
      <c r="C55" s="17" t="s">
        <v>187</v>
      </c>
      <c r="D55" s="17" t="s">
        <v>188</v>
      </c>
      <c r="E55" s="17">
        <v>25.133098256201695</v>
      </c>
    </row>
    <row r="56">
      <c r="A56" s="17" t="s">
        <v>90</v>
      </c>
      <c r="B56" s="17" t="s">
        <v>65</v>
      </c>
      <c r="C56" s="17" t="s">
        <v>189</v>
      </c>
      <c r="D56" s="17" t="s">
        <v>190</v>
      </c>
      <c r="E56" s="17">
        <v>21.642796125861725</v>
      </c>
    </row>
    <row r="57">
      <c r="A57" s="17" t="s">
        <v>90</v>
      </c>
      <c r="B57" s="17" t="s">
        <v>65</v>
      </c>
      <c r="C57" s="17" t="s">
        <v>191</v>
      </c>
      <c r="D57" s="17" t="s">
        <v>192</v>
      </c>
      <c r="E57" s="17">
        <v>4.9999990466130058</v>
      </c>
    </row>
    <row r="58">
      <c r="A58" s="17" t="s">
        <v>90</v>
      </c>
      <c r="B58" s="17" t="s">
        <v>65</v>
      </c>
      <c r="C58" s="17" t="s">
        <v>193</v>
      </c>
      <c r="D58" s="17" t="s">
        <v>194</v>
      </c>
      <c r="E58" s="17">
        <v>4.9999990466130191</v>
      </c>
    </row>
    <row r="59">
      <c r="A59" s="17" t="s">
        <v>90</v>
      </c>
      <c r="B59" s="17" t="s">
        <v>65</v>
      </c>
      <c r="C59" s="17" t="s">
        <v>195</v>
      </c>
      <c r="D59" s="17" t="s">
        <v>196</v>
      </c>
      <c r="E59" s="17">
        <v>4.999999034692082</v>
      </c>
    </row>
    <row r="60">
      <c r="A60" s="17" t="s">
        <v>90</v>
      </c>
      <c r="B60" s="17" t="s">
        <v>65</v>
      </c>
      <c r="C60" s="17" t="s">
        <v>197</v>
      </c>
      <c r="D60" s="17" t="s">
        <v>198</v>
      </c>
      <c r="E60" s="17">
        <v>4.9999988976013814</v>
      </c>
    </row>
    <row r="61">
      <c r="A61" s="17" t="s">
        <v>90</v>
      </c>
      <c r="B61" s="17" t="s">
        <v>65</v>
      </c>
      <c r="C61" s="17" t="s">
        <v>199</v>
      </c>
      <c r="D61" s="17" t="s">
        <v>200</v>
      </c>
      <c r="E61" s="17">
        <v>4.9999990466130084</v>
      </c>
    </row>
    <row r="62">
      <c r="A62" s="17" t="s">
        <v>90</v>
      </c>
      <c r="B62" s="17" t="s">
        <v>65</v>
      </c>
      <c r="C62" s="17" t="s">
        <v>201</v>
      </c>
      <c r="D62" s="17" t="s">
        <v>202</v>
      </c>
      <c r="E62" s="17">
        <v>4.9999989071381066</v>
      </c>
    </row>
    <row r="63">
      <c r="A63" s="17" t="s">
        <v>90</v>
      </c>
      <c r="B63" s="17" t="s">
        <v>65</v>
      </c>
      <c r="C63" s="17" t="s">
        <v>203</v>
      </c>
      <c r="D63" s="17" t="s">
        <v>204</v>
      </c>
      <c r="E63" s="17">
        <v>4.9999992850315422</v>
      </c>
    </row>
    <row r="64">
      <c r="A64" s="17" t="s">
        <v>90</v>
      </c>
      <c r="B64" s="17" t="s">
        <v>65</v>
      </c>
      <c r="C64" s="17" t="s">
        <v>205</v>
      </c>
      <c r="D64" s="17" t="s">
        <v>206</v>
      </c>
      <c r="E64" s="17">
        <v>4.9999992850315582</v>
      </c>
    </row>
    <row r="65">
      <c r="A65" s="17" t="s">
        <v>90</v>
      </c>
      <c r="B65" s="17" t="s">
        <v>65</v>
      </c>
      <c r="C65" s="17" t="s">
        <v>207</v>
      </c>
      <c r="D65" s="17" t="s">
        <v>208</v>
      </c>
      <c r="E65" s="17">
        <v>4.9999991360199258</v>
      </c>
    </row>
    <row r="66">
      <c r="A66" s="17" t="s">
        <v>90</v>
      </c>
      <c r="B66" s="17" t="s">
        <v>65</v>
      </c>
      <c r="C66" s="17" t="s">
        <v>209</v>
      </c>
      <c r="D66" s="17" t="s">
        <v>210</v>
      </c>
      <c r="E66" s="17">
        <v>4.9999992850315422</v>
      </c>
    </row>
    <row r="67">
      <c r="A67" s="17" t="s">
        <v>90</v>
      </c>
      <c r="B67" s="17" t="s">
        <v>65</v>
      </c>
      <c r="C67" s="17" t="s">
        <v>211</v>
      </c>
      <c r="D67" s="17" t="s">
        <v>212</v>
      </c>
      <c r="E67" s="17">
        <v>4.3067998594906012</v>
      </c>
    </row>
    <row r="68">
      <c r="A68" s="17" t="s">
        <v>90</v>
      </c>
      <c r="B68" s="17" t="s">
        <v>65</v>
      </c>
      <c r="C68" s="17" t="s">
        <v>213</v>
      </c>
      <c r="D68" s="17" t="s">
        <v>214</v>
      </c>
      <c r="E68" s="17">
        <v>3.9515966514811827</v>
      </c>
    </row>
    <row r="69">
      <c r="A69" s="17" t="s">
        <v>90</v>
      </c>
      <c r="B69" s="17" t="s">
        <v>65</v>
      </c>
      <c r="C69" s="17" t="s">
        <v>215</v>
      </c>
      <c r="D69" s="17" t="s">
        <v>216</v>
      </c>
      <c r="E69" s="17">
        <v>3.5030199684758947</v>
      </c>
    </row>
    <row r="70">
      <c r="A70" s="17" t="s">
        <v>90</v>
      </c>
      <c r="B70" s="17" t="s">
        <v>65</v>
      </c>
      <c r="C70" s="17" t="s">
        <v>217</v>
      </c>
      <c r="D70" s="17" t="s">
        <v>218</v>
      </c>
      <c r="E70" s="17">
        <v>19.969201699268151</v>
      </c>
    </row>
    <row r="71">
      <c r="A71" s="17" t="s">
        <v>90</v>
      </c>
      <c r="B71" s="17" t="s">
        <v>65</v>
      </c>
      <c r="C71" s="17" t="s">
        <v>219</v>
      </c>
      <c r="D71" s="17" t="s">
        <v>220</v>
      </c>
      <c r="E71" s="17">
        <v>10.573497035205595</v>
      </c>
    </row>
    <row r="72">
      <c r="A72" s="17" t="s">
        <v>90</v>
      </c>
      <c r="B72" s="17" t="s">
        <v>65</v>
      </c>
      <c r="C72" s="17" t="s">
        <v>221</v>
      </c>
      <c r="D72" s="17" t="s">
        <v>222</v>
      </c>
      <c r="E72" s="17">
        <v>10.56602983841421</v>
      </c>
    </row>
    <row r="73">
      <c r="A73" s="17" t="s">
        <v>90</v>
      </c>
      <c r="B73" s="17" t="s">
        <v>65</v>
      </c>
      <c r="C73" s="17" t="s">
        <v>223</v>
      </c>
      <c r="D73" s="17" t="s">
        <v>224</v>
      </c>
      <c r="E73" s="17">
        <v>4.79639685455224</v>
      </c>
    </row>
    <row r="74">
      <c r="A74" s="1" t="s">
        <v>57</v>
      </c>
      <c r="B74" s="1" t="s">
        <v>57</v>
      </c>
      <c r="C74" s="1">
        <f>SUBTOTAL(103,Elements18_11[Elemento])</f>
      </c>
      <c r="D74" s="1" t="s">
        <v>57</v>
      </c>
      <c r="E74" s="1">
        <f>SUBTOTAL(109,Elements18_11[Totais:])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dimension ref="A1:E6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18" t="s">
        <v>61</v>
      </c>
      <c r="B4" s="18" t="s">
        <v>61</v>
      </c>
      <c r="C4" s="18" t="s">
        <v>61</v>
      </c>
      <c r="D4" s="18" t="s">
        <v>61</v>
      </c>
      <c r="E4" s="18" t="s">
        <v>61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70</v>
      </c>
      <c r="D7" s="17" t="s">
        <v>225</v>
      </c>
      <c r="E7" s="17">
        <v>4.306799859490603</v>
      </c>
    </row>
    <row r="8">
      <c r="A8" s="17" t="s">
        <v>90</v>
      </c>
      <c r="B8" s="17" t="s">
        <v>65</v>
      </c>
      <c r="C8" s="17" t="s">
        <v>70</v>
      </c>
      <c r="D8" s="17" t="s">
        <v>226</v>
      </c>
      <c r="E8" s="17">
        <v>3.9515966514811813</v>
      </c>
    </row>
    <row r="9">
      <c r="A9" s="17" t="s">
        <v>90</v>
      </c>
      <c r="B9" s="17" t="s">
        <v>65</v>
      </c>
      <c r="C9" s="17" t="s">
        <v>70</v>
      </c>
      <c r="D9" s="17" t="s">
        <v>227</v>
      </c>
      <c r="E9" s="17">
        <v>4.9999992850315405</v>
      </c>
    </row>
    <row r="10">
      <c r="A10" s="17" t="s">
        <v>90</v>
      </c>
      <c r="B10" s="17" t="s">
        <v>65</v>
      </c>
      <c r="C10" s="17" t="s">
        <v>70</v>
      </c>
      <c r="D10" s="17" t="s">
        <v>228</v>
      </c>
      <c r="E10" s="17">
        <v>4.999999034692082</v>
      </c>
    </row>
    <row r="11">
      <c r="A11" s="17" t="s">
        <v>90</v>
      </c>
      <c r="B11" s="17" t="s">
        <v>65</v>
      </c>
      <c r="C11" s="17" t="s">
        <v>70</v>
      </c>
      <c r="D11" s="17" t="s">
        <v>229</v>
      </c>
      <c r="E11" s="17">
        <v>4.9999990466130173</v>
      </c>
    </row>
    <row r="12">
      <c r="A12" s="17" t="s">
        <v>90</v>
      </c>
      <c r="B12" s="17" t="s">
        <v>65</v>
      </c>
      <c r="C12" s="17" t="s">
        <v>70</v>
      </c>
      <c r="D12" s="17" t="s">
        <v>230</v>
      </c>
      <c r="E12" s="17">
        <v>4.9999990466130075</v>
      </c>
    </row>
    <row r="13">
      <c r="A13" s="17" t="s">
        <v>90</v>
      </c>
      <c r="B13" s="17" t="s">
        <v>65</v>
      </c>
      <c r="C13" s="17" t="s">
        <v>70</v>
      </c>
      <c r="D13" s="17" t="s">
        <v>231</v>
      </c>
      <c r="E13" s="17">
        <v>4.999998907138111</v>
      </c>
    </row>
    <row r="14">
      <c r="A14" s="17" t="s">
        <v>90</v>
      </c>
      <c r="B14" s="17" t="s">
        <v>65</v>
      </c>
      <c r="C14" s="17" t="s">
        <v>70</v>
      </c>
      <c r="D14" s="17" t="s">
        <v>232</v>
      </c>
      <c r="E14" s="17">
        <v>3.9512599877567038</v>
      </c>
    </row>
    <row r="15">
      <c r="A15" s="17" t="s">
        <v>90</v>
      </c>
      <c r="B15" s="17" t="s">
        <v>65</v>
      </c>
      <c r="C15" s="17" t="s">
        <v>70</v>
      </c>
      <c r="D15" s="17" t="s">
        <v>233</v>
      </c>
      <c r="E15" s="17">
        <v>4.9999991360199321</v>
      </c>
    </row>
    <row r="16">
      <c r="A16" s="17" t="s">
        <v>90</v>
      </c>
      <c r="B16" s="17" t="s">
        <v>65</v>
      </c>
      <c r="C16" s="17" t="s">
        <v>70</v>
      </c>
      <c r="D16" s="17" t="s">
        <v>234</v>
      </c>
      <c r="E16" s="17">
        <v>4.9999992850315422</v>
      </c>
    </row>
    <row r="17">
      <c r="A17" s="17" t="s">
        <v>90</v>
      </c>
      <c r="B17" s="17" t="s">
        <v>65</v>
      </c>
      <c r="C17" s="17" t="s">
        <v>70</v>
      </c>
      <c r="D17" s="17" t="s">
        <v>235</v>
      </c>
      <c r="E17" s="17">
        <v>4.9999992850315547</v>
      </c>
    </row>
    <row r="18">
      <c r="A18" s="17" t="s">
        <v>90</v>
      </c>
      <c r="B18" s="17" t="s">
        <v>65</v>
      </c>
      <c r="C18" s="17" t="s">
        <v>70</v>
      </c>
      <c r="D18" s="17" t="s">
        <v>236</v>
      </c>
      <c r="E18" s="17">
        <v>12.456396141981287</v>
      </c>
    </row>
    <row r="19">
      <c r="A19" s="17" t="s">
        <v>90</v>
      </c>
      <c r="B19" s="17" t="s">
        <v>65</v>
      </c>
      <c r="C19" s="17" t="s">
        <v>70</v>
      </c>
      <c r="D19" s="17" t="s">
        <v>237</v>
      </c>
      <c r="E19" s="17">
        <v>4.9999988976013823</v>
      </c>
    </row>
    <row r="20">
      <c r="A20" s="17" t="s">
        <v>90</v>
      </c>
      <c r="B20" s="17" t="s">
        <v>65</v>
      </c>
      <c r="C20" s="17" t="s">
        <v>70</v>
      </c>
      <c r="D20" s="17" t="s">
        <v>238</v>
      </c>
      <c r="E20" s="17">
        <v>7.7330020488886158</v>
      </c>
    </row>
    <row r="21">
      <c r="A21" s="17" t="s">
        <v>90</v>
      </c>
      <c r="B21" s="17" t="s">
        <v>65</v>
      </c>
      <c r="C21" s="17" t="s">
        <v>70</v>
      </c>
      <c r="D21" s="17" t="s">
        <v>239</v>
      </c>
      <c r="E21" s="17">
        <v>4.9999990466130093</v>
      </c>
    </row>
    <row r="22">
      <c r="A22" s="17" t="s">
        <v>90</v>
      </c>
      <c r="B22" s="17" t="s">
        <v>65</v>
      </c>
      <c r="C22" s="17" t="s">
        <v>70</v>
      </c>
      <c r="D22" s="17" t="s">
        <v>240</v>
      </c>
      <c r="E22" s="17">
        <v>1.0180035858071939</v>
      </c>
    </row>
    <row r="23">
      <c r="A23" s="17" t="s">
        <v>90</v>
      </c>
      <c r="B23" s="17" t="s">
        <v>65</v>
      </c>
      <c r="C23" s="17" t="s">
        <v>70</v>
      </c>
      <c r="D23" s="17" t="s">
        <v>241</v>
      </c>
      <c r="E23" s="17">
        <v>1.0563632347341403</v>
      </c>
    </row>
    <row r="24">
      <c r="A24" s="17" t="s">
        <v>90</v>
      </c>
      <c r="B24" s="17" t="s">
        <v>65</v>
      </c>
      <c r="C24" s="17" t="s">
        <v>70</v>
      </c>
      <c r="D24" s="17" t="s">
        <v>242</v>
      </c>
      <c r="E24" s="17">
        <v>1.0888213398503586</v>
      </c>
    </row>
    <row r="25">
      <c r="A25" s="17" t="s">
        <v>90</v>
      </c>
      <c r="B25" s="17" t="s">
        <v>65</v>
      </c>
      <c r="C25" s="17" t="s">
        <v>70</v>
      </c>
      <c r="D25" s="17" t="s">
        <v>243</v>
      </c>
      <c r="E25" s="17">
        <v>1.0180036705682498</v>
      </c>
    </row>
    <row r="26">
      <c r="A26" s="17" t="s">
        <v>90</v>
      </c>
      <c r="B26" s="17" t="s">
        <v>65</v>
      </c>
      <c r="C26" s="17" t="s">
        <v>70</v>
      </c>
      <c r="D26" s="17" t="s">
        <v>244</v>
      </c>
      <c r="E26" s="17">
        <v>8.5058146220894422</v>
      </c>
    </row>
    <row r="27">
      <c r="A27" s="17" t="s">
        <v>90</v>
      </c>
      <c r="B27" s="17" t="s">
        <v>65</v>
      </c>
      <c r="C27" s="17" t="s">
        <v>70</v>
      </c>
      <c r="D27" s="17" t="s">
        <v>245</v>
      </c>
      <c r="E27" s="17">
        <v>8.4946138321588069</v>
      </c>
    </row>
    <row r="28">
      <c r="A28" s="17" t="s">
        <v>90</v>
      </c>
      <c r="B28" s="17" t="s">
        <v>65</v>
      </c>
      <c r="C28" s="17" t="s">
        <v>70</v>
      </c>
      <c r="D28" s="17" t="s">
        <v>246</v>
      </c>
      <c r="E28" s="17">
        <v>4.7963708617586853</v>
      </c>
    </row>
    <row r="29">
      <c r="A29" s="1" t="s">
        <v>57</v>
      </c>
      <c r="B29" s="1" t="s">
        <v>57</v>
      </c>
      <c r="C29" s="1">
        <f>SUBTOTAL(103,Elements18_21[Elemento])</f>
      </c>
      <c r="D29" s="1" t="s">
        <v>57</v>
      </c>
      <c r="E29" s="1">
        <f>SUBTOTAL(109,Elements18_21[Totais:])</f>
      </c>
    </row>
    <row r="32">
      <c r="A32" s="9" t="s">
        <v>20</v>
      </c>
      <c r="B32" s="9" t="s">
        <v>20</v>
      </c>
      <c r="C32" s="9" t="s">
        <v>20</v>
      </c>
      <c r="D32" s="9" t="s">
        <v>20</v>
      </c>
      <c r="E32" s="9" t="s">
        <v>20</v>
      </c>
    </row>
    <row r="33">
      <c r="A33" s="9" t="s">
        <v>20</v>
      </c>
      <c r="B33" s="9" t="s">
        <v>20</v>
      </c>
      <c r="C33" s="9" t="s">
        <v>20</v>
      </c>
      <c r="D33" s="9" t="s">
        <v>20</v>
      </c>
      <c r="E33" s="9" t="s">
        <v>20</v>
      </c>
    </row>
    <row r="35">
      <c r="A35" s="18" t="s">
        <v>61</v>
      </c>
      <c r="B35" s="18" t="s">
        <v>61</v>
      </c>
      <c r="C35" s="18" t="s">
        <v>61</v>
      </c>
      <c r="D35" s="18" t="s">
        <v>61</v>
      </c>
      <c r="E35" s="18" t="s">
        <v>61</v>
      </c>
    </row>
    <row r="36">
      <c r="A36" s="23" t="s">
        <v>57</v>
      </c>
      <c r="B36" s="23" t="s">
        <v>57</v>
      </c>
      <c r="C36" s="23" t="s">
        <v>57</v>
      </c>
      <c r="D36" s="23" t="s">
        <v>57</v>
      </c>
      <c r="E36" s="23" t="s">
        <v>57</v>
      </c>
    </row>
    <row r="37">
      <c r="A37" s="16" t="s">
        <v>85</v>
      </c>
      <c r="B37" s="16" t="s">
        <v>86</v>
      </c>
      <c r="C37" s="16" t="s">
        <v>87</v>
      </c>
      <c r="D37" s="16" t="s">
        <v>88</v>
      </c>
      <c r="E37" s="16" t="s">
        <v>89</v>
      </c>
    </row>
    <row r="38">
      <c r="A38" s="17" t="s">
        <v>90</v>
      </c>
      <c r="B38" s="17" t="s">
        <v>65</v>
      </c>
      <c r="C38" s="17" t="s">
        <v>71</v>
      </c>
      <c r="D38" s="17" t="s">
        <v>247</v>
      </c>
      <c r="E38" s="17">
        <v>41.412396275065625</v>
      </c>
    </row>
    <row r="39">
      <c r="A39" s="17" t="s">
        <v>90</v>
      </c>
      <c r="B39" s="17" t="s">
        <v>65</v>
      </c>
      <c r="C39" s="17" t="s">
        <v>71</v>
      </c>
      <c r="D39" s="17" t="s">
        <v>248</v>
      </c>
      <c r="E39" s="17">
        <v>19.969195548068555</v>
      </c>
    </row>
    <row r="40">
      <c r="A40" s="17" t="s">
        <v>90</v>
      </c>
      <c r="B40" s="17" t="s">
        <v>65</v>
      </c>
      <c r="C40" s="17" t="s">
        <v>71</v>
      </c>
      <c r="D40" s="17" t="s">
        <v>249</v>
      </c>
      <c r="E40" s="17">
        <v>27.222803138643421</v>
      </c>
    </row>
    <row r="41">
      <c r="A41" s="17" t="s">
        <v>90</v>
      </c>
      <c r="B41" s="17" t="s">
        <v>65</v>
      </c>
      <c r="C41" s="17" t="s">
        <v>71</v>
      </c>
      <c r="D41" s="17" t="s">
        <v>250</v>
      </c>
      <c r="E41" s="17">
        <v>12.051000333183204</v>
      </c>
    </row>
    <row r="42">
      <c r="A42" s="17" t="s">
        <v>90</v>
      </c>
      <c r="B42" s="17" t="s">
        <v>65</v>
      </c>
      <c r="C42" s="17" t="s">
        <v>71</v>
      </c>
      <c r="D42" s="17" t="s">
        <v>251</v>
      </c>
      <c r="E42" s="17">
        <v>12.050999902608881</v>
      </c>
    </row>
    <row r="43">
      <c r="A43" s="17" t="s">
        <v>90</v>
      </c>
      <c r="B43" s="17" t="s">
        <v>65</v>
      </c>
      <c r="C43" s="17" t="s">
        <v>71</v>
      </c>
      <c r="D43" s="17" t="s">
        <v>252</v>
      </c>
      <c r="E43" s="17">
        <v>12.050999806912706</v>
      </c>
    </row>
    <row r="44">
      <c r="A44" s="17" t="s">
        <v>90</v>
      </c>
      <c r="B44" s="17" t="s">
        <v>65</v>
      </c>
      <c r="C44" s="17" t="s">
        <v>71</v>
      </c>
      <c r="D44" s="17" t="s">
        <v>253</v>
      </c>
      <c r="E44" s="17">
        <v>12.051000446315674</v>
      </c>
    </row>
    <row r="45">
      <c r="A45" s="17" t="s">
        <v>90</v>
      </c>
      <c r="B45" s="17" t="s">
        <v>65</v>
      </c>
      <c r="C45" s="17" t="s">
        <v>71</v>
      </c>
      <c r="D45" s="17" t="s">
        <v>254</v>
      </c>
      <c r="E45" s="17">
        <v>12.050999860301713</v>
      </c>
    </row>
    <row r="46">
      <c r="A46" s="17" t="s">
        <v>90</v>
      </c>
      <c r="B46" s="17" t="s">
        <v>65</v>
      </c>
      <c r="C46" s="17" t="s">
        <v>71</v>
      </c>
      <c r="D46" s="17" t="s">
        <v>255</v>
      </c>
      <c r="E46" s="17">
        <v>36.388360350445218</v>
      </c>
    </row>
    <row r="47">
      <c r="A47" s="17" t="s">
        <v>90</v>
      </c>
      <c r="B47" s="17" t="s">
        <v>65</v>
      </c>
      <c r="C47" s="17" t="s">
        <v>71</v>
      </c>
      <c r="D47" s="17" t="s">
        <v>256</v>
      </c>
      <c r="E47" s="17">
        <v>8.8803994574535565</v>
      </c>
    </row>
    <row r="48">
      <c r="A48" s="17" t="s">
        <v>90</v>
      </c>
      <c r="B48" s="17" t="s">
        <v>65</v>
      </c>
      <c r="C48" s="17" t="s">
        <v>71</v>
      </c>
      <c r="D48" s="17" t="s">
        <v>257</v>
      </c>
      <c r="E48" s="17">
        <v>19.969195548068559</v>
      </c>
    </row>
    <row r="49">
      <c r="A49" s="17" t="s">
        <v>90</v>
      </c>
      <c r="B49" s="17" t="s">
        <v>65</v>
      </c>
      <c r="C49" s="17" t="s">
        <v>71</v>
      </c>
      <c r="D49" s="17" t="s">
        <v>258</v>
      </c>
      <c r="E49" s="17">
        <v>12.189299577449516</v>
      </c>
    </row>
    <row r="50">
      <c r="A50" s="17" t="s">
        <v>90</v>
      </c>
      <c r="B50" s="17" t="s">
        <v>65</v>
      </c>
      <c r="C50" s="17" t="s">
        <v>71</v>
      </c>
      <c r="D50" s="17" t="s">
        <v>259</v>
      </c>
      <c r="E50" s="17">
        <v>12.18929863331144</v>
      </c>
    </row>
    <row r="51">
      <c r="A51" s="17" t="s">
        <v>90</v>
      </c>
      <c r="B51" s="17" t="s">
        <v>65</v>
      </c>
      <c r="C51" s="17" t="s">
        <v>71</v>
      </c>
      <c r="D51" s="17" t="s">
        <v>260</v>
      </c>
      <c r="E51" s="17">
        <v>12.189298901753856</v>
      </c>
    </row>
    <row r="52">
      <c r="A52" s="17" t="s">
        <v>90</v>
      </c>
      <c r="B52" s="17" t="s">
        <v>65</v>
      </c>
      <c r="C52" s="17" t="s">
        <v>71</v>
      </c>
      <c r="D52" s="17" t="s">
        <v>261</v>
      </c>
      <c r="E52" s="17">
        <v>12.189299622445617</v>
      </c>
    </row>
    <row r="53">
      <c r="A53" s="17" t="s">
        <v>90</v>
      </c>
      <c r="B53" s="17" t="s">
        <v>65</v>
      </c>
      <c r="C53" s="17" t="s">
        <v>71</v>
      </c>
      <c r="D53" s="17" t="s">
        <v>262</v>
      </c>
      <c r="E53" s="17">
        <v>12.189299295074575</v>
      </c>
    </row>
    <row r="54">
      <c r="A54" s="1" t="s">
        <v>57</v>
      </c>
      <c r="B54" s="1" t="s">
        <v>57</v>
      </c>
      <c r="C54" s="1">
        <f>SUBTOTAL(103,Elements18_22[Elemento])</f>
      </c>
      <c r="D54" s="1" t="s">
        <v>57</v>
      </c>
      <c r="E54" s="1">
        <f>SUBTOTAL(109,Elements18_22[Totais:])</f>
      </c>
    </row>
    <row r="57">
      <c r="A57" s="9" t="s">
        <v>20</v>
      </c>
      <c r="B57" s="9" t="s">
        <v>20</v>
      </c>
      <c r="C57" s="9" t="s">
        <v>20</v>
      </c>
      <c r="D57" s="9" t="s">
        <v>20</v>
      </c>
      <c r="E57" s="9" t="s">
        <v>20</v>
      </c>
    </row>
    <row r="58">
      <c r="A58" s="9" t="s">
        <v>20</v>
      </c>
      <c r="B58" s="9" t="s">
        <v>20</v>
      </c>
      <c r="C58" s="9" t="s">
        <v>20</v>
      </c>
      <c r="D58" s="9" t="s">
        <v>20</v>
      </c>
      <c r="E58" s="9" t="s">
        <v>20</v>
      </c>
    </row>
    <row r="60">
      <c r="A60" s="18" t="s">
        <v>61</v>
      </c>
      <c r="B60" s="18" t="s">
        <v>61</v>
      </c>
      <c r="C60" s="18" t="s">
        <v>61</v>
      </c>
      <c r="D60" s="18" t="s">
        <v>61</v>
      </c>
      <c r="E60" s="18" t="s">
        <v>61</v>
      </c>
    </row>
    <row r="61">
      <c r="A61" s="23" t="s">
        <v>57</v>
      </c>
      <c r="B61" s="23" t="s">
        <v>57</v>
      </c>
      <c r="C61" s="23" t="s">
        <v>57</v>
      </c>
      <c r="D61" s="23" t="s">
        <v>57</v>
      </c>
      <c r="E61" s="23" t="s">
        <v>57</v>
      </c>
    </row>
    <row r="62">
      <c r="A62" s="16" t="s">
        <v>85</v>
      </c>
      <c r="B62" s="16" t="s">
        <v>86</v>
      </c>
      <c r="C62" s="16" t="s">
        <v>87</v>
      </c>
      <c r="D62" s="16" t="s">
        <v>88</v>
      </c>
      <c r="E62" s="16" t="s">
        <v>89</v>
      </c>
    </row>
    <row r="63">
      <c r="A63" s="17" t="s">
        <v>90</v>
      </c>
      <c r="B63" s="17" t="s">
        <v>65</v>
      </c>
      <c r="C63" s="17" t="s">
        <v>81</v>
      </c>
      <c r="D63" s="17" t="s">
        <v>263</v>
      </c>
      <c r="E63" s="17">
        <v>48.034906351132484</v>
      </c>
    </row>
    <row r="64">
      <c r="A64" s="1" t="s">
        <v>57</v>
      </c>
      <c r="B64" s="1" t="s">
        <v>57</v>
      </c>
      <c r="C64" s="1">
        <f>SUBTOTAL(103,Elements18_23[Elemento])</f>
      </c>
      <c r="D64" s="1" t="s">
        <v>57</v>
      </c>
      <c r="E64" s="1">
        <f>SUBTOTAL(109,Elements18_23[Totais:])</f>
      </c>
    </row>
  </sheetData>
  <mergeCells>
    <mergeCell ref="A1:E2"/>
    <mergeCell ref="A4:E4"/>
    <mergeCell ref="A5:E5"/>
    <mergeCell ref="A32:E33"/>
    <mergeCell ref="A35:E35"/>
    <mergeCell ref="A36:E36"/>
    <mergeCell ref="A57:E58"/>
    <mergeCell ref="A60:E60"/>
    <mergeCell ref="A61:E61"/>
  </mergeCells>
  <hyperlinks>
    <hyperlink ref="A1" r:id="rId4"/>
    <hyperlink ref="B1" r:id="rId5"/>
    <hyperlink ref="C1" r:id="rId6"/>
    <hyperlink ref="D1" r:id="rId7"/>
    <hyperlink ref="E1" r:id="rId8"/>
    <hyperlink ref="A2" r:id="rId9"/>
    <hyperlink ref="B2" r:id="rId10"/>
    <hyperlink ref="C2" r:id="rId11"/>
    <hyperlink ref="D2" r:id="rId12"/>
    <hyperlink ref="E2" r:id="rId13"/>
    <hyperlink ref="A4" r:id="rId14"/>
    <hyperlink ref="B4" r:id="rId15"/>
    <hyperlink ref="C4" r:id="rId16"/>
    <hyperlink ref="D4" r:id="rId17"/>
    <hyperlink ref="E4" r:id="rId18"/>
    <hyperlink ref="A32" r:id="rId19"/>
    <hyperlink ref="B32" r:id="rId20"/>
    <hyperlink ref="C32" r:id="rId21"/>
    <hyperlink ref="D32" r:id="rId22"/>
    <hyperlink ref="E32" r:id="rId23"/>
    <hyperlink ref="A33" r:id="rId24"/>
    <hyperlink ref="B33" r:id="rId25"/>
    <hyperlink ref="C33" r:id="rId26"/>
    <hyperlink ref="D33" r:id="rId27"/>
    <hyperlink ref="E33" r:id="rId28"/>
    <hyperlink ref="A35" r:id="rId29"/>
    <hyperlink ref="B35" r:id="rId30"/>
    <hyperlink ref="C35" r:id="rId31"/>
    <hyperlink ref="D35" r:id="rId32"/>
    <hyperlink ref="E35" r:id="rId33"/>
    <hyperlink ref="A57" r:id="rId34"/>
    <hyperlink ref="B57" r:id="rId35"/>
    <hyperlink ref="C57" r:id="rId36"/>
    <hyperlink ref="D57" r:id="rId37"/>
    <hyperlink ref="E57" r:id="rId38"/>
    <hyperlink ref="A58" r:id="rId39"/>
    <hyperlink ref="B58" r:id="rId40"/>
    <hyperlink ref="C58" r:id="rId41"/>
    <hyperlink ref="D58" r:id="rId42"/>
    <hyperlink ref="E58" r:id="rId43"/>
    <hyperlink ref="A60" r:id="rId44"/>
    <hyperlink ref="B60" r:id="rId45"/>
    <hyperlink ref="C60" r:id="rId46"/>
    <hyperlink ref="D60" r:id="rId47"/>
    <hyperlink ref="E60" r:id="rId48"/>
  </hyperlinks>
  <headerFooter/>
  <tableParts>
    <tablePart r:id="rId1"/>
    <tablePart r:id="rId2"/>
    <tablePart r:id="rId3"/>
  </tableParts>
</worksheet>
</file>

<file path=xl/worksheets/sheet15.xml><?xml version="1.0" encoding="utf-8"?>
<worksheet xmlns:r="http://schemas.openxmlformats.org/officeDocument/2006/relationships" xmlns="http://schemas.openxmlformats.org/spreadsheetml/2006/main">
  <dimension ref="A1:E75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24</v>
      </c>
      <c r="B1" s="9" t="s">
        <v>24</v>
      </c>
      <c r="C1" s="9" t="s">
        <v>24</v>
      </c>
      <c r="D1" s="9" t="s">
        <v>24</v>
      </c>
      <c r="E1" s="9" t="s">
        <v>24</v>
      </c>
    </row>
    <row r="2">
      <c r="A2" s="9" t="s">
        <v>24</v>
      </c>
      <c r="B2" s="9" t="s">
        <v>24</v>
      </c>
      <c r="C2" s="9" t="s">
        <v>24</v>
      </c>
      <c r="D2" s="9" t="s">
        <v>24</v>
      </c>
      <c r="E2" s="9" t="s">
        <v>24</v>
      </c>
    </row>
    <row r="4">
      <c r="A4" s="18" t="s">
        <v>61</v>
      </c>
      <c r="B4" s="18" t="s">
        <v>61</v>
      </c>
      <c r="C4" s="18" t="s">
        <v>61</v>
      </c>
      <c r="D4" s="18" t="s">
        <v>61</v>
      </c>
      <c r="E4" s="18" t="s">
        <v>61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81</v>
      </c>
      <c r="D7" s="17" t="s">
        <v>263</v>
      </c>
      <c r="E7" s="17">
        <v>48.034906351132484</v>
      </c>
    </row>
    <row r="8">
      <c r="A8" s="1" t="s">
        <v>57</v>
      </c>
      <c r="B8" s="1" t="s">
        <v>57</v>
      </c>
      <c r="C8" s="1">
        <f>SUBTOTAL(103,Elements18_31[Elemento])</f>
      </c>
      <c r="D8" s="1" t="s">
        <v>57</v>
      </c>
      <c r="E8" s="1">
        <f>SUBTOTAL(109,Elements18_31[Totais:])</f>
      </c>
    </row>
    <row r="11">
      <c r="A11" s="9" t="s">
        <v>24</v>
      </c>
      <c r="B11" s="9" t="s">
        <v>24</v>
      </c>
      <c r="C11" s="9" t="s">
        <v>24</v>
      </c>
      <c r="D11" s="9" t="s">
        <v>24</v>
      </c>
      <c r="E11" s="9" t="s">
        <v>24</v>
      </c>
    </row>
    <row r="12">
      <c r="A12" s="9" t="s">
        <v>24</v>
      </c>
      <c r="B12" s="9" t="s">
        <v>24</v>
      </c>
      <c r="C12" s="9" t="s">
        <v>24</v>
      </c>
      <c r="D12" s="9" t="s">
        <v>24</v>
      </c>
      <c r="E12" s="9" t="s">
        <v>24</v>
      </c>
    </row>
    <row r="14">
      <c r="A14" s="18" t="s">
        <v>61</v>
      </c>
      <c r="B14" s="18" t="s">
        <v>61</v>
      </c>
      <c r="C14" s="18" t="s">
        <v>61</v>
      </c>
      <c r="D14" s="18" t="s">
        <v>61</v>
      </c>
      <c r="E14" s="18" t="s">
        <v>61</v>
      </c>
    </row>
    <row r="15">
      <c r="A15" s="23" t="s">
        <v>57</v>
      </c>
      <c r="B15" s="23" t="s">
        <v>57</v>
      </c>
      <c r="C15" s="23" t="s">
        <v>57</v>
      </c>
      <c r="D15" s="23" t="s">
        <v>57</v>
      </c>
      <c r="E15" s="23" t="s">
        <v>57</v>
      </c>
    </row>
    <row r="16">
      <c r="A16" s="16" t="s">
        <v>85</v>
      </c>
      <c r="B16" s="16" t="s">
        <v>86</v>
      </c>
      <c r="C16" s="16" t="s">
        <v>87</v>
      </c>
      <c r="D16" s="16" t="s">
        <v>88</v>
      </c>
      <c r="E16" s="16" t="s">
        <v>89</v>
      </c>
    </row>
    <row r="17">
      <c r="A17" s="17" t="s">
        <v>90</v>
      </c>
      <c r="B17" s="17" t="s">
        <v>65</v>
      </c>
      <c r="C17" s="17" t="s">
        <v>71</v>
      </c>
      <c r="D17" s="17" t="s">
        <v>247</v>
      </c>
      <c r="E17" s="17">
        <v>41.412396275065625</v>
      </c>
    </row>
    <row r="18">
      <c r="A18" s="17" t="s">
        <v>90</v>
      </c>
      <c r="B18" s="17" t="s">
        <v>65</v>
      </c>
      <c r="C18" s="17" t="s">
        <v>71</v>
      </c>
      <c r="D18" s="17" t="s">
        <v>248</v>
      </c>
      <c r="E18" s="17">
        <v>19.969195548068555</v>
      </c>
    </row>
    <row r="19">
      <c r="A19" s="17" t="s">
        <v>90</v>
      </c>
      <c r="B19" s="17" t="s">
        <v>65</v>
      </c>
      <c r="C19" s="17" t="s">
        <v>71</v>
      </c>
      <c r="D19" s="17" t="s">
        <v>249</v>
      </c>
      <c r="E19" s="17">
        <v>27.222803138643421</v>
      </c>
    </row>
    <row r="20">
      <c r="A20" s="17" t="s">
        <v>90</v>
      </c>
      <c r="B20" s="17" t="s">
        <v>65</v>
      </c>
      <c r="C20" s="17" t="s">
        <v>71</v>
      </c>
      <c r="D20" s="17" t="s">
        <v>250</v>
      </c>
      <c r="E20" s="17">
        <v>12.051000333183204</v>
      </c>
    </row>
    <row r="21">
      <c r="A21" s="17" t="s">
        <v>90</v>
      </c>
      <c r="B21" s="17" t="s">
        <v>65</v>
      </c>
      <c r="C21" s="17" t="s">
        <v>71</v>
      </c>
      <c r="D21" s="17" t="s">
        <v>251</v>
      </c>
      <c r="E21" s="17">
        <v>12.050999902608881</v>
      </c>
    </row>
    <row r="22">
      <c r="A22" s="17" t="s">
        <v>90</v>
      </c>
      <c r="B22" s="17" t="s">
        <v>65</v>
      </c>
      <c r="C22" s="17" t="s">
        <v>71</v>
      </c>
      <c r="D22" s="17" t="s">
        <v>252</v>
      </c>
      <c r="E22" s="17">
        <v>12.050999806912706</v>
      </c>
    </row>
    <row r="23">
      <c r="A23" s="17" t="s">
        <v>90</v>
      </c>
      <c r="B23" s="17" t="s">
        <v>65</v>
      </c>
      <c r="C23" s="17" t="s">
        <v>71</v>
      </c>
      <c r="D23" s="17" t="s">
        <v>253</v>
      </c>
      <c r="E23" s="17">
        <v>12.051000446315674</v>
      </c>
    </row>
    <row r="24">
      <c r="A24" s="17" t="s">
        <v>90</v>
      </c>
      <c r="B24" s="17" t="s">
        <v>65</v>
      </c>
      <c r="C24" s="17" t="s">
        <v>71</v>
      </c>
      <c r="D24" s="17" t="s">
        <v>254</v>
      </c>
      <c r="E24" s="17">
        <v>12.050999860301713</v>
      </c>
    </row>
    <row r="25">
      <c r="A25" s="17" t="s">
        <v>90</v>
      </c>
      <c r="B25" s="17" t="s">
        <v>65</v>
      </c>
      <c r="C25" s="17" t="s">
        <v>71</v>
      </c>
      <c r="D25" s="17" t="s">
        <v>255</v>
      </c>
      <c r="E25" s="17">
        <v>36.388360350445218</v>
      </c>
    </row>
    <row r="26">
      <c r="A26" s="17" t="s">
        <v>90</v>
      </c>
      <c r="B26" s="17" t="s">
        <v>65</v>
      </c>
      <c r="C26" s="17" t="s">
        <v>71</v>
      </c>
      <c r="D26" s="17" t="s">
        <v>256</v>
      </c>
      <c r="E26" s="17">
        <v>8.8803994574535565</v>
      </c>
    </row>
    <row r="27">
      <c r="A27" s="17" t="s">
        <v>90</v>
      </c>
      <c r="B27" s="17" t="s">
        <v>65</v>
      </c>
      <c r="C27" s="17" t="s">
        <v>71</v>
      </c>
      <c r="D27" s="17" t="s">
        <v>257</v>
      </c>
      <c r="E27" s="17">
        <v>19.969195548068559</v>
      </c>
    </row>
    <row r="28">
      <c r="A28" s="17" t="s">
        <v>90</v>
      </c>
      <c r="B28" s="17" t="s">
        <v>65</v>
      </c>
      <c r="C28" s="17" t="s">
        <v>71</v>
      </c>
      <c r="D28" s="17" t="s">
        <v>258</v>
      </c>
      <c r="E28" s="17">
        <v>12.189299577449516</v>
      </c>
    </row>
    <row r="29">
      <c r="A29" s="17" t="s">
        <v>90</v>
      </c>
      <c r="B29" s="17" t="s">
        <v>65</v>
      </c>
      <c r="C29" s="17" t="s">
        <v>71</v>
      </c>
      <c r="D29" s="17" t="s">
        <v>259</v>
      </c>
      <c r="E29" s="17">
        <v>12.18929863331144</v>
      </c>
    </row>
    <row r="30">
      <c r="A30" s="17" t="s">
        <v>90</v>
      </c>
      <c r="B30" s="17" t="s">
        <v>65</v>
      </c>
      <c r="C30" s="17" t="s">
        <v>71</v>
      </c>
      <c r="D30" s="17" t="s">
        <v>260</v>
      </c>
      <c r="E30" s="17">
        <v>12.189298901753856</v>
      </c>
    </row>
    <row r="31">
      <c r="A31" s="17" t="s">
        <v>90</v>
      </c>
      <c r="B31" s="17" t="s">
        <v>65</v>
      </c>
      <c r="C31" s="17" t="s">
        <v>71</v>
      </c>
      <c r="D31" s="17" t="s">
        <v>261</v>
      </c>
      <c r="E31" s="17">
        <v>12.189299622445617</v>
      </c>
    </row>
    <row r="32">
      <c r="A32" s="17" t="s">
        <v>90</v>
      </c>
      <c r="B32" s="17" t="s">
        <v>65</v>
      </c>
      <c r="C32" s="17" t="s">
        <v>71</v>
      </c>
      <c r="D32" s="17" t="s">
        <v>262</v>
      </c>
      <c r="E32" s="17">
        <v>12.189299295074575</v>
      </c>
    </row>
    <row r="33">
      <c r="A33" s="1" t="s">
        <v>57</v>
      </c>
      <c r="B33" s="1" t="s">
        <v>57</v>
      </c>
      <c r="C33" s="1">
        <f>SUBTOTAL(103,Elements18_32[Elemento])</f>
      </c>
      <c r="D33" s="1" t="s">
        <v>57</v>
      </c>
      <c r="E33" s="1">
        <f>SUBTOTAL(109,Elements18_32[Totais:])</f>
      </c>
    </row>
    <row r="36">
      <c r="A36" s="9" t="s">
        <v>24</v>
      </c>
      <c r="B36" s="9" t="s">
        <v>24</v>
      </c>
      <c r="C36" s="9" t="s">
        <v>24</v>
      </c>
      <c r="D36" s="9" t="s">
        <v>24</v>
      </c>
      <c r="E36" s="9" t="s">
        <v>24</v>
      </c>
    </row>
    <row r="37">
      <c r="A37" s="9" t="s">
        <v>24</v>
      </c>
      <c r="B37" s="9" t="s">
        <v>24</v>
      </c>
      <c r="C37" s="9" t="s">
        <v>24</v>
      </c>
      <c r="D37" s="9" t="s">
        <v>24</v>
      </c>
      <c r="E37" s="9" t="s">
        <v>24</v>
      </c>
    </row>
    <row r="39">
      <c r="A39" s="18" t="s">
        <v>61</v>
      </c>
      <c r="B39" s="18" t="s">
        <v>61</v>
      </c>
      <c r="C39" s="18" t="s">
        <v>61</v>
      </c>
      <c r="D39" s="18" t="s">
        <v>61</v>
      </c>
      <c r="E39" s="18" t="s">
        <v>61</v>
      </c>
    </row>
    <row r="40">
      <c r="A40" s="23" t="s">
        <v>57</v>
      </c>
      <c r="B40" s="23" t="s">
        <v>57</v>
      </c>
      <c r="C40" s="23" t="s">
        <v>57</v>
      </c>
      <c r="D40" s="23" t="s">
        <v>57</v>
      </c>
      <c r="E40" s="23" t="s">
        <v>57</v>
      </c>
    </row>
    <row r="41">
      <c r="A41" s="16" t="s">
        <v>85</v>
      </c>
      <c r="B41" s="16" t="s">
        <v>86</v>
      </c>
      <c r="C41" s="16" t="s">
        <v>87</v>
      </c>
      <c r="D41" s="16" t="s">
        <v>88</v>
      </c>
      <c r="E41" s="16" t="s">
        <v>89</v>
      </c>
    </row>
    <row r="42">
      <c r="A42" s="17" t="s">
        <v>90</v>
      </c>
      <c r="B42" s="17" t="s">
        <v>65</v>
      </c>
      <c r="C42" s="17" t="s">
        <v>70</v>
      </c>
      <c r="D42" s="17" t="s">
        <v>225</v>
      </c>
      <c r="E42" s="17">
        <v>4.306799859490603</v>
      </c>
    </row>
    <row r="43">
      <c r="A43" s="17" t="s">
        <v>90</v>
      </c>
      <c r="B43" s="17" t="s">
        <v>65</v>
      </c>
      <c r="C43" s="17" t="s">
        <v>70</v>
      </c>
      <c r="D43" s="17" t="s">
        <v>226</v>
      </c>
      <c r="E43" s="17">
        <v>3.9515966514811813</v>
      </c>
    </row>
    <row r="44">
      <c r="A44" s="17" t="s">
        <v>90</v>
      </c>
      <c r="B44" s="17" t="s">
        <v>65</v>
      </c>
      <c r="C44" s="17" t="s">
        <v>70</v>
      </c>
      <c r="D44" s="17" t="s">
        <v>227</v>
      </c>
      <c r="E44" s="17">
        <v>4.9999992850315405</v>
      </c>
    </row>
    <row r="45">
      <c r="A45" s="17" t="s">
        <v>90</v>
      </c>
      <c r="B45" s="17" t="s">
        <v>65</v>
      </c>
      <c r="C45" s="17" t="s">
        <v>70</v>
      </c>
      <c r="D45" s="17" t="s">
        <v>228</v>
      </c>
      <c r="E45" s="17">
        <v>4.999999034692082</v>
      </c>
    </row>
    <row r="46">
      <c r="A46" s="17" t="s">
        <v>90</v>
      </c>
      <c r="B46" s="17" t="s">
        <v>65</v>
      </c>
      <c r="C46" s="17" t="s">
        <v>70</v>
      </c>
      <c r="D46" s="17" t="s">
        <v>229</v>
      </c>
      <c r="E46" s="17">
        <v>4.9999990466130173</v>
      </c>
    </row>
    <row r="47">
      <c r="A47" s="17" t="s">
        <v>90</v>
      </c>
      <c r="B47" s="17" t="s">
        <v>65</v>
      </c>
      <c r="C47" s="17" t="s">
        <v>70</v>
      </c>
      <c r="D47" s="17" t="s">
        <v>230</v>
      </c>
      <c r="E47" s="17">
        <v>4.9999990466130075</v>
      </c>
    </row>
    <row r="48">
      <c r="A48" s="17" t="s">
        <v>90</v>
      </c>
      <c r="B48" s="17" t="s">
        <v>65</v>
      </c>
      <c r="C48" s="17" t="s">
        <v>70</v>
      </c>
      <c r="D48" s="17" t="s">
        <v>231</v>
      </c>
      <c r="E48" s="17">
        <v>4.999998907138111</v>
      </c>
    </row>
    <row r="49">
      <c r="A49" s="17" t="s">
        <v>90</v>
      </c>
      <c r="B49" s="17" t="s">
        <v>65</v>
      </c>
      <c r="C49" s="17" t="s">
        <v>70</v>
      </c>
      <c r="D49" s="17" t="s">
        <v>232</v>
      </c>
      <c r="E49" s="17">
        <v>3.9512599877567038</v>
      </c>
    </row>
    <row r="50">
      <c r="A50" s="17" t="s">
        <v>90</v>
      </c>
      <c r="B50" s="17" t="s">
        <v>65</v>
      </c>
      <c r="C50" s="17" t="s">
        <v>70</v>
      </c>
      <c r="D50" s="17" t="s">
        <v>233</v>
      </c>
      <c r="E50" s="17">
        <v>4.9999991360199321</v>
      </c>
    </row>
    <row r="51">
      <c r="A51" s="17" t="s">
        <v>90</v>
      </c>
      <c r="B51" s="17" t="s">
        <v>65</v>
      </c>
      <c r="C51" s="17" t="s">
        <v>70</v>
      </c>
      <c r="D51" s="17" t="s">
        <v>234</v>
      </c>
      <c r="E51" s="17">
        <v>4.9999992850315422</v>
      </c>
    </row>
    <row r="52">
      <c r="A52" s="17" t="s">
        <v>90</v>
      </c>
      <c r="B52" s="17" t="s">
        <v>65</v>
      </c>
      <c r="C52" s="17" t="s">
        <v>70</v>
      </c>
      <c r="D52" s="17" t="s">
        <v>235</v>
      </c>
      <c r="E52" s="17">
        <v>4.9999992850315547</v>
      </c>
    </row>
    <row r="53">
      <c r="A53" s="17" t="s">
        <v>90</v>
      </c>
      <c r="B53" s="17" t="s">
        <v>65</v>
      </c>
      <c r="C53" s="17" t="s">
        <v>70</v>
      </c>
      <c r="D53" s="17" t="s">
        <v>236</v>
      </c>
      <c r="E53" s="17">
        <v>12.456396141981287</v>
      </c>
    </row>
    <row r="54">
      <c r="A54" s="17" t="s">
        <v>90</v>
      </c>
      <c r="B54" s="17" t="s">
        <v>65</v>
      </c>
      <c r="C54" s="17" t="s">
        <v>70</v>
      </c>
      <c r="D54" s="17" t="s">
        <v>237</v>
      </c>
      <c r="E54" s="17">
        <v>4.9999988976013823</v>
      </c>
    </row>
    <row r="55">
      <c r="A55" s="17" t="s">
        <v>90</v>
      </c>
      <c r="B55" s="17" t="s">
        <v>65</v>
      </c>
      <c r="C55" s="17" t="s">
        <v>70</v>
      </c>
      <c r="D55" s="17" t="s">
        <v>238</v>
      </c>
      <c r="E55" s="17">
        <v>7.7330020488886158</v>
      </c>
    </row>
    <row r="56">
      <c r="A56" s="17" t="s">
        <v>90</v>
      </c>
      <c r="B56" s="17" t="s">
        <v>65</v>
      </c>
      <c r="C56" s="17" t="s">
        <v>70</v>
      </c>
      <c r="D56" s="17" t="s">
        <v>239</v>
      </c>
      <c r="E56" s="17">
        <v>4.9999990466130093</v>
      </c>
    </row>
    <row r="57">
      <c r="A57" s="17" t="s">
        <v>90</v>
      </c>
      <c r="B57" s="17" t="s">
        <v>65</v>
      </c>
      <c r="C57" s="17" t="s">
        <v>70</v>
      </c>
      <c r="D57" s="17" t="s">
        <v>240</v>
      </c>
      <c r="E57" s="17">
        <v>1.0180035858071939</v>
      </c>
    </row>
    <row r="58">
      <c r="A58" s="17" t="s">
        <v>90</v>
      </c>
      <c r="B58" s="17" t="s">
        <v>65</v>
      </c>
      <c r="C58" s="17" t="s">
        <v>70</v>
      </c>
      <c r="D58" s="17" t="s">
        <v>241</v>
      </c>
      <c r="E58" s="17">
        <v>1.0563632347341403</v>
      </c>
    </row>
    <row r="59">
      <c r="A59" s="17" t="s">
        <v>90</v>
      </c>
      <c r="B59" s="17" t="s">
        <v>65</v>
      </c>
      <c r="C59" s="17" t="s">
        <v>70</v>
      </c>
      <c r="D59" s="17" t="s">
        <v>242</v>
      </c>
      <c r="E59" s="17">
        <v>1.0888213398503586</v>
      </c>
    </row>
    <row r="60">
      <c r="A60" s="17" t="s">
        <v>90</v>
      </c>
      <c r="B60" s="17" t="s">
        <v>65</v>
      </c>
      <c r="C60" s="17" t="s">
        <v>70</v>
      </c>
      <c r="D60" s="17" t="s">
        <v>243</v>
      </c>
      <c r="E60" s="17">
        <v>1.0180036705682498</v>
      </c>
    </row>
    <row r="61">
      <c r="A61" s="17" t="s">
        <v>90</v>
      </c>
      <c r="B61" s="17" t="s">
        <v>65</v>
      </c>
      <c r="C61" s="17" t="s">
        <v>70</v>
      </c>
      <c r="D61" s="17" t="s">
        <v>244</v>
      </c>
      <c r="E61" s="17">
        <v>8.5058146220894422</v>
      </c>
    </row>
    <row r="62">
      <c r="A62" s="17" t="s">
        <v>90</v>
      </c>
      <c r="B62" s="17" t="s">
        <v>65</v>
      </c>
      <c r="C62" s="17" t="s">
        <v>70</v>
      </c>
      <c r="D62" s="17" t="s">
        <v>245</v>
      </c>
      <c r="E62" s="17">
        <v>8.4946138321588069</v>
      </c>
    </row>
    <row r="63">
      <c r="A63" s="17" t="s">
        <v>90</v>
      </c>
      <c r="B63" s="17" t="s">
        <v>65</v>
      </c>
      <c r="C63" s="17" t="s">
        <v>70</v>
      </c>
      <c r="D63" s="17" t="s">
        <v>246</v>
      </c>
      <c r="E63" s="17">
        <v>4.7963708617586853</v>
      </c>
    </row>
    <row r="64">
      <c r="A64" s="1" t="s">
        <v>57</v>
      </c>
      <c r="B64" s="1" t="s">
        <v>57</v>
      </c>
      <c r="C64" s="1">
        <f>SUBTOTAL(103,Elements18_33[Elemento])</f>
      </c>
      <c r="D64" s="1" t="s">
        <v>57</v>
      </c>
      <c r="E64" s="1">
        <f>SUBTOTAL(109,Elements18_33[Totais:])</f>
      </c>
    </row>
    <row r="67">
      <c r="A67" s="9" t="s">
        <v>24</v>
      </c>
      <c r="B67" s="9" t="s">
        <v>24</v>
      </c>
      <c r="C67" s="9" t="s">
        <v>24</v>
      </c>
      <c r="D67" s="9" t="s">
        <v>24</v>
      </c>
      <c r="E67" s="9" t="s">
        <v>24</v>
      </c>
    </row>
    <row r="68">
      <c r="A68" s="9" t="s">
        <v>24</v>
      </c>
      <c r="B68" s="9" t="s">
        <v>24</v>
      </c>
      <c r="C68" s="9" t="s">
        <v>24</v>
      </c>
      <c r="D68" s="9" t="s">
        <v>24</v>
      </c>
      <c r="E68" s="9" t="s">
        <v>24</v>
      </c>
    </row>
    <row r="70">
      <c r="A70" s="18" t="s">
        <v>61</v>
      </c>
      <c r="B70" s="18" t="s">
        <v>61</v>
      </c>
      <c r="C70" s="18" t="s">
        <v>61</v>
      </c>
      <c r="D70" s="18" t="s">
        <v>61</v>
      </c>
      <c r="E70" s="18" t="s">
        <v>61</v>
      </c>
    </row>
    <row r="71">
      <c r="A71" s="23" t="s">
        <v>57</v>
      </c>
      <c r="B71" s="23" t="s">
        <v>57</v>
      </c>
      <c r="C71" s="23" t="s">
        <v>57</v>
      </c>
      <c r="D71" s="23" t="s">
        <v>57</v>
      </c>
      <c r="E71" s="23" t="s">
        <v>57</v>
      </c>
    </row>
    <row r="72">
      <c r="A72" s="16" t="s">
        <v>85</v>
      </c>
      <c r="B72" s="16" t="s">
        <v>86</v>
      </c>
      <c r="C72" s="16" t="s">
        <v>87</v>
      </c>
      <c r="D72" s="16" t="s">
        <v>88</v>
      </c>
      <c r="E72" s="16" t="s">
        <v>89</v>
      </c>
    </row>
    <row r="73">
      <c r="A73" s="17" t="s">
        <v>90</v>
      </c>
      <c r="B73" s="17" t="s">
        <v>65</v>
      </c>
      <c r="C73" s="17" t="s">
        <v>82</v>
      </c>
      <c r="D73" s="17" t="s">
        <v>264</v>
      </c>
      <c r="E73" s="17">
        <v>29.861555202532756</v>
      </c>
    </row>
    <row r="74">
      <c r="A74" s="17" t="s">
        <v>90</v>
      </c>
      <c r="B74" s="17" t="s">
        <v>65</v>
      </c>
      <c r="C74" s="17" t="s">
        <v>82</v>
      </c>
      <c r="D74" s="17" t="s">
        <v>265</v>
      </c>
      <c r="E74" s="17">
        <v>839.80491824904391</v>
      </c>
    </row>
    <row r="75">
      <c r="A75" s="1" t="s">
        <v>57</v>
      </c>
      <c r="B75" s="1" t="s">
        <v>57</v>
      </c>
      <c r="C75" s="1">
        <f>SUBTOTAL(103,Elements18_34[Elemento])</f>
      </c>
      <c r="D75" s="1" t="s">
        <v>57</v>
      </c>
      <c r="E75" s="1">
        <f>SUBTOTAL(109,Elements18_34[Totais:])</f>
      </c>
    </row>
  </sheetData>
  <mergeCells>
    <mergeCell ref="A1:E2"/>
    <mergeCell ref="A4:E4"/>
    <mergeCell ref="A5:E5"/>
    <mergeCell ref="A11:E12"/>
    <mergeCell ref="A14:E14"/>
    <mergeCell ref="A15:E15"/>
    <mergeCell ref="A36:E37"/>
    <mergeCell ref="A39:E39"/>
    <mergeCell ref="A40:E40"/>
    <mergeCell ref="A67:E68"/>
    <mergeCell ref="A70:E70"/>
    <mergeCell ref="A71:E71"/>
  </mergeCells>
  <hyperlinks>
    <hyperlink ref="A1" r:id="rId5"/>
    <hyperlink ref="B1" r:id="rId6"/>
    <hyperlink ref="C1" r:id="rId7"/>
    <hyperlink ref="D1" r:id="rId8"/>
    <hyperlink ref="E1" r:id="rId9"/>
    <hyperlink ref="A2" r:id="rId10"/>
    <hyperlink ref="B2" r:id="rId11"/>
    <hyperlink ref="C2" r:id="rId12"/>
    <hyperlink ref="D2" r:id="rId13"/>
    <hyperlink ref="E2" r:id="rId14"/>
    <hyperlink ref="A4" r:id="rId15"/>
    <hyperlink ref="B4" r:id="rId16"/>
    <hyperlink ref="C4" r:id="rId17"/>
    <hyperlink ref="D4" r:id="rId18"/>
    <hyperlink ref="E4" r:id="rId19"/>
    <hyperlink ref="A11" r:id="rId20"/>
    <hyperlink ref="B11" r:id="rId21"/>
    <hyperlink ref="C11" r:id="rId22"/>
    <hyperlink ref="D11" r:id="rId23"/>
    <hyperlink ref="E11" r:id="rId24"/>
    <hyperlink ref="A12" r:id="rId25"/>
    <hyperlink ref="B12" r:id="rId26"/>
    <hyperlink ref="C12" r:id="rId27"/>
    <hyperlink ref="D12" r:id="rId28"/>
    <hyperlink ref="E12" r:id="rId29"/>
    <hyperlink ref="A14" r:id="rId30"/>
    <hyperlink ref="B14" r:id="rId31"/>
    <hyperlink ref="C14" r:id="rId32"/>
    <hyperlink ref="D14" r:id="rId33"/>
    <hyperlink ref="E14" r:id="rId34"/>
    <hyperlink ref="A36" r:id="rId35"/>
    <hyperlink ref="B36" r:id="rId36"/>
    <hyperlink ref="C36" r:id="rId37"/>
    <hyperlink ref="D36" r:id="rId38"/>
    <hyperlink ref="E36" r:id="rId39"/>
    <hyperlink ref="A37" r:id="rId40"/>
    <hyperlink ref="B37" r:id="rId41"/>
    <hyperlink ref="C37" r:id="rId42"/>
    <hyperlink ref="D37" r:id="rId43"/>
    <hyperlink ref="E37" r:id="rId44"/>
    <hyperlink ref="A39" r:id="rId45"/>
    <hyperlink ref="B39" r:id="rId46"/>
    <hyperlink ref="C39" r:id="rId47"/>
    <hyperlink ref="D39" r:id="rId48"/>
    <hyperlink ref="E39" r:id="rId49"/>
    <hyperlink ref="A67" r:id="rId50"/>
    <hyperlink ref="B67" r:id="rId51"/>
    <hyperlink ref="C67" r:id="rId52"/>
    <hyperlink ref="D67" r:id="rId53"/>
    <hyperlink ref="E67" r:id="rId54"/>
    <hyperlink ref="A68" r:id="rId55"/>
    <hyperlink ref="B68" r:id="rId56"/>
    <hyperlink ref="C68" r:id="rId57"/>
    <hyperlink ref="D68" r:id="rId58"/>
    <hyperlink ref="E68" r:id="rId59"/>
    <hyperlink ref="A70" r:id="rId60"/>
    <hyperlink ref="B70" r:id="rId61"/>
    <hyperlink ref="C70" r:id="rId62"/>
    <hyperlink ref="D70" r:id="rId63"/>
    <hyperlink ref="E70" r:id="rId64"/>
  </hyperlinks>
  <headerFooter/>
  <tableParts>
    <tablePart r:id="rId1"/>
    <tablePart r:id="rId2"/>
    <tablePart r:id="rId3"/>
    <tablePart r:id="rId4"/>
  </tableParts>
</worksheet>
</file>

<file path=xl/worksheets/sheet16.xml><?xml version="1.0" encoding="utf-8"?>
<worksheet xmlns:r="http://schemas.openxmlformats.org/officeDocument/2006/relationships" xmlns="http://schemas.openxmlformats.org/spreadsheetml/2006/main">
  <dimension ref="A1:E10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28</v>
      </c>
      <c r="B1" s="9" t="s">
        <v>28</v>
      </c>
      <c r="C1" s="9" t="s">
        <v>28</v>
      </c>
      <c r="D1" s="9" t="s">
        <v>28</v>
      </c>
      <c r="E1" s="9" t="s">
        <v>28</v>
      </c>
    </row>
    <row r="2">
      <c r="A2" s="9" t="s">
        <v>28</v>
      </c>
      <c r="B2" s="9" t="s">
        <v>28</v>
      </c>
      <c r="C2" s="9" t="s">
        <v>28</v>
      </c>
      <c r="D2" s="9" t="s">
        <v>28</v>
      </c>
      <c r="E2" s="9" t="s">
        <v>28</v>
      </c>
    </row>
    <row r="4">
      <c r="A4" s="18" t="s">
        <v>61</v>
      </c>
      <c r="B4" s="18" t="s">
        <v>61</v>
      </c>
      <c r="C4" s="18" t="s">
        <v>61</v>
      </c>
      <c r="D4" s="18" t="s">
        <v>61</v>
      </c>
      <c r="E4" s="18" t="s">
        <v>61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81</v>
      </c>
      <c r="D7" s="17" t="s">
        <v>263</v>
      </c>
      <c r="E7" s="17">
        <v>48.034906351132484</v>
      </c>
    </row>
    <row r="8">
      <c r="A8" s="1" t="s">
        <v>57</v>
      </c>
      <c r="B8" s="1" t="s">
        <v>57</v>
      </c>
      <c r="C8" s="1">
        <f>SUBTOTAL(103,Elements18_41[Elemento])</f>
      </c>
      <c r="D8" s="1" t="s">
        <v>57</v>
      </c>
      <c r="E8" s="1">
        <f>SUBTOTAL(109,Elements18_41[Totais:])</f>
      </c>
    </row>
    <row r="11">
      <c r="A11" s="9" t="s">
        <v>28</v>
      </c>
      <c r="B11" s="9" t="s">
        <v>28</v>
      </c>
      <c r="C11" s="9" t="s">
        <v>28</v>
      </c>
      <c r="D11" s="9" t="s">
        <v>28</v>
      </c>
      <c r="E11" s="9" t="s">
        <v>28</v>
      </c>
    </row>
    <row r="12">
      <c r="A12" s="9" t="s">
        <v>28</v>
      </c>
      <c r="B12" s="9" t="s">
        <v>28</v>
      </c>
      <c r="C12" s="9" t="s">
        <v>28</v>
      </c>
      <c r="D12" s="9" t="s">
        <v>28</v>
      </c>
      <c r="E12" s="9" t="s">
        <v>28</v>
      </c>
    </row>
    <row r="14">
      <c r="A14" s="18" t="s">
        <v>61</v>
      </c>
      <c r="B14" s="18" t="s">
        <v>61</v>
      </c>
      <c r="C14" s="18" t="s">
        <v>61</v>
      </c>
      <c r="D14" s="18" t="s">
        <v>61</v>
      </c>
      <c r="E14" s="18" t="s">
        <v>61</v>
      </c>
    </row>
    <row r="15">
      <c r="A15" s="23" t="s">
        <v>57</v>
      </c>
      <c r="B15" s="23" t="s">
        <v>57</v>
      </c>
      <c r="C15" s="23" t="s">
        <v>57</v>
      </c>
      <c r="D15" s="23" t="s">
        <v>57</v>
      </c>
      <c r="E15" s="23" t="s">
        <v>57</v>
      </c>
    </row>
    <row r="16">
      <c r="A16" s="16" t="s">
        <v>85</v>
      </c>
      <c r="B16" s="16" t="s">
        <v>86</v>
      </c>
      <c r="C16" s="16" t="s">
        <v>87</v>
      </c>
      <c r="D16" s="16" t="s">
        <v>88</v>
      </c>
      <c r="E16" s="16" t="s">
        <v>89</v>
      </c>
    </row>
    <row r="17">
      <c r="A17" s="17" t="s">
        <v>90</v>
      </c>
      <c r="B17" s="17" t="s">
        <v>65</v>
      </c>
      <c r="C17" s="17" t="s">
        <v>70</v>
      </c>
      <c r="D17" s="17" t="s">
        <v>225</v>
      </c>
      <c r="E17" s="17">
        <v>4.306799859490603</v>
      </c>
    </row>
    <row r="18">
      <c r="A18" s="17" t="s">
        <v>90</v>
      </c>
      <c r="B18" s="17" t="s">
        <v>65</v>
      </c>
      <c r="C18" s="17" t="s">
        <v>70</v>
      </c>
      <c r="D18" s="17" t="s">
        <v>226</v>
      </c>
      <c r="E18" s="17">
        <v>3.9515966514811813</v>
      </c>
    </row>
    <row r="19">
      <c r="A19" s="17" t="s">
        <v>90</v>
      </c>
      <c r="B19" s="17" t="s">
        <v>65</v>
      </c>
      <c r="C19" s="17" t="s">
        <v>70</v>
      </c>
      <c r="D19" s="17" t="s">
        <v>227</v>
      </c>
      <c r="E19" s="17">
        <v>4.9999992850315405</v>
      </c>
    </row>
    <row r="20">
      <c r="A20" s="17" t="s">
        <v>90</v>
      </c>
      <c r="B20" s="17" t="s">
        <v>65</v>
      </c>
      <c r="C20" s="17" t="s">
        <v>70</v>
      </c>
      <c r="D20" s="17" t="s">
        <v>228</v>
      </c>
      <c r="E20" s="17">
        <v>4.999999034692082</v>
      </c>
    </row>
    <row r="21">
      <c r="A21" s="17" t="s">
        <v>90</v>
      </c>
      <c r="B21" s="17" t="s">
        <v>65</v>
      </c>
      <c r="C21" s="17" t="s">
        <v>70</v>
      </c>
      <c r="D21" s="17" t="s">
        <v>229</v>
      </c>
      <c r="E21" s="17">
        <v>4.9999990466130173</v>
      </c>
    </row>
    <row r="22">
      <c r="A22" s="17" t="s">
        <v>90</v>
      </c>
      <c r="B22" s="17" t="s">
        <v>65</v>
      </c>
      <c r="C22" s="17" t="s">
        <v>70</v>
      </c>
      <c r="D22" s="17" t="s">
        <v>230</v>
      </c>
      <c r="E22" s="17">
        <v>4.9999990466130075</v>
      </c>
    </row>
    <row r="23">
      <c r="A23" s="17" t="s">
        <v>90</v>
      </c>
      <c r="B23" s="17" t="s">
        <v>65</v>
      </c>
      <c r="C23" s="17" t="s">
        <v>70</v>
      </c>
      <c r="D23" s="17" t="s">
        <v>231</v>
      </c>
      <c r="E23" s="17">
        <v>4.999998907138111</v>
      </c>
    </row>
    <row r="24">
      <c r="A24" s="17" t="s">
        <v>90</v>
      </c>
      <c r="B24" s="17" t="s">
        <v>65</v>
      </c>
      <c r="C24" s="17" t="s">
        <v>70</v>
      </c>
      <c r="D24" s="17" t="s">
        <v>232</v>
      </c>
      <c r="E24" s="17">
        <v>3.9512599877567038</v>
      </c>
    </row>
    <row r="25">
      <c r="A25" s="17" t="s">
        <v>90</v>
      </c>
      <c r="B25" s="17" t="s">
        <v>65</v>
      </c>
      <c r="C25" s="17" t="s">
        <v>70</v>
      </c>
      <c r="D25" s="17" t="s">
        <v>233</v>
      </c>
      <c r="E25" s="17">
        <v>4.9999991360199321</v>
      </c>
    </row>
    <row r="26">
      <c r="A26" s="17" t="s">
        <v>90</v>
      </c>
      <c r="B26" s="17" t="s">
        <v>65</v>
      </c>
      <c r="C26" s="17" t="s">
        <v>70</v>
      </c>
      <c r="D26" s="17" t="s">
        <v>234</v>
      </c>
      <c r="E26" s="17">
        <v>4.9999992850315422</v>
      </c>
    </row>
    <row r="27">
      <c r="A27" s="17" t="s">
        <v>90</v>
      </c>
      <c r="B27" s="17" t="s">
        <v>65</v>
      </c>
      <c r="C27" s="17" t="s">
        <v>70</v>
      </c>
      <c r="D27" s="17" t="s">
        <v>235</v>
      </c>
      <c r="E27" s="17">
        <v>4.9999992850315547</v>
      </c>
    </row>
    <row r="28">
      <c r="A28" s="17" t="s">
        <v>90</v>
      </c>
      <c r="B28" s="17" t="s">
        <v>65</v>
      </c>
      <c r="C28" s="17" t="s">
        <v>70</v>
      </c>
      <c r="D28" s="17" t="s">
        <v>236</v>
      </c>
      <c r="E28" s="17">
        <v>12.456396141981287</v>
      </c>
    </row>
    <row r="29">
      <c r="A29" s="17" t="s">
        <v>90</v>
      </c>
      <c r="B29" s="17" t="s">
        <v>65</v>
      </c>
      <c r="C29" s="17" t="s">
        <v>70</v>
      </c>
      <c r="D29" s="17" t="s">
        <v>237</v>
      </c>
      <c r="E29" s="17">
        <v>4.9999988976013823</v>
      </c>
    </row>
    <row r="30">
      <c r="A30" s="17" t="s">
        <v>90</v>
      </c>
      <c r="B30" s="17" t="s">
        <v>65</v>
      </c>
      <c r="C30" s="17" t="s">
        <v>70</v>
      </c>
      <c r="D30" s="17" t="s">
        <v>238</v>
      </c>
      <c r="E30" s="17">
        <v>7.7330020488886158</v>
      </c>
    </row>
    <row r="31">
      <c r="A31" s="17" t="s">
        <v>90</v>
      </c>
      <c r="B31" s="17" t="s">
        <v>65</v>
      </c>
      <c r="C31" s="17" t="s">
        <v>70</v>
      </c>
      <c r="D31" s="17" t="s">
        <v>239</v>
      </c>
      <c r="E31" s="17">
        <v>4.9999990466130093</v>
      </c>
    </row>
    <row r="32">
      <c r="A32" s="17" t="s">
        <v>90</v>
      </c>
      <c r="B32" s="17" t="s">
        <v>65</v>
      </c>
      <c r="C32" s="17" t="s">
        <v>70</v>
      </c>
      <c r="D32" s="17" t="s">
        <v>240</v>
      </c>
      <c r="E32" s="17">
        <v>1.0180035858071939</v>
      </c>
    </row>
    <row r="33">
      <c r="A33" s="17" t="s">
        <v>90</v>
      </c>
      <c r="B33" s="17" t="s">
        <v>65</v>
      </c>
      <c r="C33" s="17" t="s">
        <v>70</v>
      </c>
      <c r="D33" s="17" t="s">
        <v>241</v>
      </c>
      <c r="E33" s="17">
        <v>1.0563632347341403</v>
      </c>
    </row>
    <row r="34">
      <c r="A34" s="17" t="s">
        <v>90</v>
      </c>
      <c r="B34" s="17" t="s">
        <v>65</v>
      </c>
      <c r="C34" s="17" t="s">
        <v>70</v>
      </c>
      <c r="D34" s="17" t="s">
        <v>242</v>
      </c>
      <c r="E34" s="17">
        <v>1.0888213398503586</v>
      </c>
    </row>
    <row r="35">
      <c r="A35" s="17" t="s">
        <v>90</v>
      </c>
      <c r="B35" s="17" t="s">
        <v>65</v>
      </c>
      <c r="C35" s="17" t="s">
        <v>70</v>
      </c>
      <c r="D35" s="17" t="s">
        <v>243</v>
      </c>
      <c r="E35" s="17">
        <v>1.0180036705682498</v>
      </c>
    </row>
    <row r="36">
      <c r="A36" s="17" t="s">
        <v>90</v>
      </c>
      <c r="B36" s="17" t="s">
        <v>65</v>
      </c>
      <c r="C36" s="17" t="s">
        <v>70</v>
      </c>
      <c r="D36" s="17" t="s">
        <v>244</v>
      </c>
      <c r="E36" s="17">
        <v>8.5058146220894422</v>
      </c>
    </row>
    <row r="37">
      <c r="A37" s="17" t="s">
        <v>90</v>
      </c>
      <c r="B37" s="17" t="s">
        <v>65</v>
      </c>
      <c r="C37" s="17" t="s">
        <v>70</v>
      </c>
      <c r="D37" s="17" t="s">
        <v>245</v>
      </c>
      <c r="E37" s="17">
        <v>8.4946138321588069</v>
      </c>
    </row>
    <row r="38">
      <c r="A38" s="17" t="s">
        <v>90</v>
      </c>
      <c r="B38" s="17" t="s">
        <v>65</v>
      </c>
      <c r="C38" s="17" t="s">
        <v>70</v>
      </c>
      <c r="D38" s="17" t="s">
        <v>246</v>
      </c>
      <c r="E38" s="17">
        <v>4.7963708617586853</v>
      </c>
    </row>
    <row r="39">
      <c r="A39" s="1" t="s">
        <v>57</v>
      </c>
      <c r="B39" s="1" t="s">
        <v>57</v>
      </c>
      <c r="C39" s="1">
        <f>SUBTOTAL(103,Elements18_42[Elemento])</f>
      </c>
      <c r="D39" s="1" t="s">
        <v>57</v>
      </c>
      <c r="E39" s="1">
        <f>SUBTOTAL(109,Elements18_42[Totais:])</f>
      </c>
    </row>
    <row r="42">
      <c r="A42" s="9" t="s">
        <v>28</v>
      </c>
      <c r="B42" s="9" t="s">
        <v>28</v>
      </c>
      <c r="C42" s="9" t="s">
        <v>28</v>
      </c>
      <c r="D42" s="9" t="s">
        <v>28</v>
      </c>
      <c r="E42" s="9" t="s">
        <v>28</v>
      </c>
    </row>
    <row r="43">
      <c r="A43" s="9" t="s">
        <v>28</v>
      </c>
      <c r="B43" s="9" t="s">
        <v>28</v>
      </c>
      <c r="C43" s="9" t="s">
        <v>28</v>
      </c>
      <c r="D43" s="9" t="s">
        <v>28</v>
      </c>
      <c r="E43" s="9" t="s">
        <v>28</v>
      </c>
    </row>
    <row r="45">
      <c r="A45" s="18" t="s">
        <v>61</v>
      </c>
      <c r="B45" s="18" t="s">
        <v>61</v>
      </c>
      <c r="C45" s="18" t="s">
        <v>61</v>
      </c>
      <c r="D45" s="18" t="s">
        <v>61</v>
      </c>
      <c r="E45" s="18" t="s">
        <v>61</v>
      </c>
    </row>
    <row r="46">
      <c r="A46" s="23" t="s">
        <v>57</v>
      </c>
      <c r="B46" s="23" t="s">
        <v>57</v>
      </c>
      <c r="C46" s="23" t="s">
        <v>57</v>
      </c>
      <c r="D46" s="23" t="s">
        <v>57</v>
      </c>
      <c r="E46" s="23" t="s">
        <v>57</v>
      </c>
    </row>
    <row r="47">
      <c r="A47" s="16" t="s">
        <v>85</v>
      </c>
      <c r="B47" s="16" t="s">
        <v>86</v>
      </c>
      <c r="C47" s="16" t="s">
        <v>87</v>
      </c>
      <c r="D47" s="16" t="s">
        <v>88</v>
      </c>
      <c r="E47" s="16" t="s">
        <v>89</v>
      </c>
    </row>
    <row r="48">
      <c r="A48" s="17" t="s">
        <v>90</v>
      </c>
      <c r="B48" s="17" t="s">
        <v>65</v>
      </c>
      <c r="C48" s="17" t="s">
        <v>83</v>
      </c>
      <c r="D48" s="17" t="s">
        <v>266</v>
      </c>
      <c r="E48" s="17">
        <v>82.6717839947309</v>
      </c>
    </row>
    <row r="49">
      <c r="A49" s="1" t="s">
        <v>57</v>
      </c>
      <c r="B49" s="1" t="s">
        <v>57</v>
      </c>
      <c r="C49" s="1">
        <f>SUBTOTAL(103,Elements18_43[Elemento])</f>
      </c>
      <c r="D49" s="1" t="s">
        <v>57</v>
      </c>
      <c r="E49" s="1">
        <f>SUBTOTAL(109,Elements18_43[Totais:])</f>
      </c>
    </row>
    <row r="52">
      <c r="A52" s="9" t="s">
        <v>28</v>
      </c>
      <c r="B52" s="9" t="s">
        <v>28</v>
      </c>
      <c r="C52" s="9" t="s">
        <v>28</v>
      </c>
      <c r="D52" s="9" t="s">
        <v>28</v>
      </c>
      <c r="E52" s="9" t="s">
        <v>28</v>
      </c>
    </row>
    <row r="53">
      <c r="A53" s="9" t="s">
        <v>28</v>
      </c>
      <c r="B53" s="9" t="s">
        <v>28</v>
      </c>
      <c r="C53" s="9" t="s">
        <v>28</v>
      </c>
      <c r="D53" s="9" t="s">
        <v>28</v>
      </c>
      <c r="E53" s="9" t="s">
        <v>28</v>
      </c>
    </row>
    <row r="55">
      <c r="A55" s="18" t="s">
        <v>61</v>
      </c>
      <c r="B55" s="18" t="s">
        <v>61</v>
      </c>
      <c r="C55" s="18" t="s">
        <v>61</v>
      </c>
      <c r="D55" s="18" t="s">
        <v>61</v>
      </c>
      <c r="E55" s="18" t="s">
        <v>61</v>
      </c>
    </row>
    <row r="56">
      <c r="A56" s="23" t="s">
        <v>57</v>
      </c>
      <c r="B56" s="23" t="s">
        <v>57</v>
      </c>
      <c r="C56" s="23" t="s">
        <v>57</v>
      </c>
      <c r="D56" s="23" t="s">
        <v>57</v>
      </c>
      <c r="E56" s="23" t="s">
        <v>57</v>
      </c>
    </row>
    <row r="57">
      <c r="A57" s="16" t="s">
        <v>85</v>
      </c>
      <c r="B57" s="16" t="s">
        <v>86</v>
      </c>
      <c r="C57" s="16" t="s">
        <v>87</v>
      </c>
      <c r="D57" s="16" t="s">
        <v>88</v>
      </c>
      <c r="E57" s="16" t="s">
        <v>89</v>
      </c>
    </row>
    <row r="58">
      <c r="A58" s="17" t="s">
        <v>90</v>
      </c>
      <c r="B58" s="17" t="s">
        <v>65</v>
      </c>
      <c r="C58" s="17" t="s">
        <v>71</v>
      </c>
      <c r="D58" s="17" t="s">
        <v>267</v>
      </c>
      <c r="E58" s="17">
        <v>4.4103992078061882</v>
      </c>
    </row>
    <row r="59">
      <c r="A59" s="17" t="s">
        <v>90</v>
      </c>
      <c r="B59" s="17" t="s">
        <v>65</v>
      </c>
      <c r="C59" s="17" t="s">
        <v>71</v>
      </c>
      <c r="D59" s="17" t="s">
        <v>268</v>
      </c>
      <c r="E59" s="17">
        <v>7.6151976326014754</v>
      </c>
    </row>
    <row r="60">
      <c r="A60" s="17" t="s">
        <v>90</v>
      </c>
      <c r="B60" s="17" t="s">
        <v>65</v>
      </c>
      <c r="C60" s="17" t="s">
        <v>71</v>
      </c>
      <c r="D60" s="17" t="s">
        <v>269</v>
      </c>
      <c r="E60" s="17">
        <v>22.006396110377892</v>
      </c>
    </row>
    <row r="61">
      <c r="A61" s="17" t="s">
        <v>90</v>
      </c>
      <c r="B61" s="17" t="s">
        <v>65</v>
      </c>
      <c r="C61" s="17" t="s">
        <v>71</v>
      </c>
      <c r="D61" s="17" t="s">
        <v>270</v>
      </c>
      <c r="E61" s="17">
        <v>5.9118003939149526</v>
      </c>
    </row>
    <row r="62">
      <c r="A62" s="17" t="s">
        <v>90</v>
      </c>
      <c r="B62" s="17" t="s">
        <v>65</v>
      </c>
      <c r="C62" s="17" t="s">
        <v>71</v>
      </c>
      <c r="D62" s="17" t="s">
        <v>271</v>
      </c>
      <c r="E62" s="17">
        <v>7.2414016889168957</v>
      </c>
    </row>
    <row r="63">
      <c r="A63" s="17" t="s">
        <v>90</v>
      </c>
      <c r="B63" s="17" t="s">
        <v>65</v>
      </c>
      <c r="C63" s="17" t="s">
        <v>71</v>
      </c>
      <c r="D63" s="17" t="s">
        <v>272</v>
      </c>
      <c r="E63" s="17">
        <v>7.2414017181403239</v>
      </c>
    </row>
    <row r="64">
      <c r="A64" s="17" t="s">
        <v>90</v>
      </c>
      <c r="B64" s="17" t="s">
        <v>65</v>
      </c>
      <c r="C64" s="17" t="s">
        <v>71</v>
      </c>
      <c r="D64" s="17" t="s">
        <v>273</v>
      </c>
      <c r="E64" s="17">
        <v>2.7198994754714221</v>
      </c>
    </row>
    <row r="65">
      <c r="A65" s="17" t="s">
        <v>90</v>
      </c>
      <c r="B65" s="17" t="s">
        <v>65</v>
      </c>
      <c r="C65" s="17" t="s">
        <v>71</v>
      </c>
      <c r="D65" s="17" t="s">
        <v>274</v>
      </c>
      <c r="E65" s="17">
        <v>11.145096299515334</v>
      </c>
    </row>
    <row r="66">
      <c r="A66" s="17" t="s">
        <v>90</v>
      </c>
      <c r="B66" s="17" t="s">
        <v>65</v>
      </c>
      <c r="C66" s="17" t="s">
        <v>71</v>
      </c>
      <c r="D66" s="17" t="s">
        <v>275</v>
      </c>
      <c r="E66" s="17">
        <v>11.160431792403509</v>
      </c>
    </row>
    <row r="67">
      <c r="A67" s="17" t="s">
        <v>90</v>
      </c>
      <c r="B67" s="17" t="s">
        <v>65</v>
      </c>
      <c r="C67" s="17" t="s">
        <v>71</v>
      </c>
      <c r="D67" s="17" t="s">
        <v>276</v>
      </c>
      <c r="E67" s="17">
        <v>2.7198984127322188</v>
      </c>
    </row>
    <row r="68">
      <c r="A68" s="17" t="s">
        <v>90</v>
      </c>
      <c r="B68" s="17" t="s">
        <v>65</v>
      </c>
      <c r="C68" s="17" t="s">
        <v>71</v>
      </c>
      <c r="D68" s="17" t="s">
        <v>277</v>
      </c>
      <c r="E68" s="17">
        <v>8.88039945745355</v>
      </c>
    </row>
    <row r="69">
      <c r="A69" s="17" t="s">
        <v>90</v>
      </c>
      <c r="B69" s="17" t="s">
        <v>65</v>
      </c>
      <c r="C69" s="17" t="s">
        <v>71</v>
      </c>
      <c r="D69" s="17" t="s">
        <v>278</v>
      </c>
      <c r="E69" s="17">
        <v>8.8803994432438049</v>
      </c>
    </row>
    <row r="70">
      <c r="A70" s="17" t="s">
        <v>90</v>
      </c>
      <c r="B70" s="17" t="s">
        <v>65</v>
      </c>
      <c r="C70" s="17" t="s">
        <v>71</v>
      </c>
      <c r="D70" s="17" t="s">
        <v>247</v>
      </c>
      <c r="E70" s="17">
        <v>41.412396275065625</v>
      </c>
    </row>
    <row r="71">
      <c r="A71" s="17" t="s">
        <v>90</v>
      </c>
      <c r="B71" s="17" t="s">
        <v>65</v>
      </c>
      <c r="C71" s="17" t="s">
        <v>71</v>
      </c>
      <c r="D71" s="17" t="s">
        <v>248</v>
      </c>
      <c r="E71" s="17">
        <v>19.969195548068555</v>
      </c>
    </row>
    <row r="72">
      <c r="A72" s="17" t="s">
        <v>90</v>
      </c>
      <c r="B72" s="17" t="s">
        <v>65</v>
      </c>
      <c r="C72" s="17" t="s">
        <v>71</v>
      </c>
      <c r="D72" s="17" t="s">
        <v>279</v>
      </c>
      <c r="E72" s="17">
        <v>8.8803992798317335</v>
      </c>
    </row>
    <row r="73">
      <c r="A73" s="17" t="s">
        <v>90</v>
      </c>
      <c r="B73" s="17" t="s">
        <v>65</v>
      </c>
      <c r="C73" s="17" t="s">
        <v>71</v>
      </c>
      <c r="D73" s="17" t="s">
        <v>280</v>
      </c>
      <c r="E73" s="17">
        <v>6.2804980833908033</v>
      </c>
    </row>
    <row r="74">
      <c r="A74" s="17" t="s">
        <v>90</v>
      </c>
      <c r="B74" s="17" t="s">
        <v>65</v>
      </c>
      <c r="C74" s="17" t="s">
        <v>71</v>
      </c>
      <c r="D74" s="17" t="s">
        <v>249</v>
      </c>
      <c r="E74" s="17">
        <v>27.222803138643421</v>
      </c>
    </row>
    <row r="75">
      <c r="A75" s="17" t="s">
        <v>90</v>
      </c>
      <c r="B75" s="17" t="s">
        <v>65</v>
      </c>
      <c r="C75" s="17" t="s">
        <v>71</v>
      </c>
      <c r="D75" s="17" t="s">
        <v>281</v>
      </c>
      <c r="E75" s="17">
        <v>19.101790142456355</v>
      </c>
    </row>
    <row r="76">
      <c r="A76" s="17" t="s">
        <v>90</v>
      </c>
      <c r="B76" s="17" t="s">
        <v>65</v>
      </c>
      <c r="C76" s="17" t="s">
        <v>71</v>
      </c>
      <c r="D76" s="17" t="s">
        <v>250</v>
      </c>
      <c r="E76" s="17">
        <v>12.051000333183204</v>
      </c>
    </row>
    <row r="77">
      <c r="A77" s="17" t="s">
        <v>90</v>
      </c>
      <c r="B77" s="17" t="s">
        <v>65</v>
      </c>
      <c r="C77" s="17" t="s">
        <v>71</v>
      </c>
      <c r="D77" s="17" t="s">
        <v>251</v>
      </c>
      <c r="E77" s="17">
        <v>12.050999902608881</v>
      </c>
    </row>
    <row r="78">
      <c r="A78" s="17" t="s">
        <v>90</v>
      </c>
      <c r="B78" s="17" t="s">
        <v>65</v>
      </c>
      <c r="C78" s="17" t="s">
        <v>71</v>
      </c>
      <c r="D78" s="17" t="s">
        <v>252</v>
      </c>
      <c r="E78" s="17">
        <v>12.050999806912706</v>
      </c>
    </row>
    <row r="79">
      <c r="A79" s="17" t="s">
        <v>90</v>
      </c>
      <c r="B79" s="17" t="s">
        <v>65</v>
      </c>
      <c r="C79" s="17" t="s">
        <v>71</v>
      </c>
      <c r="D79" s="17" t="s">
        <v>282</v>
      </c>
      <c r="E79" s="17">
        <v>19.012392735422274</v>
      </c>
    </row>
    <row r="80">
      <c r="A80" s="17" t="s">
        <v>90</v>
      </c>
      <c r="B80" s="17" t="s">
        <v>65</v>
      </c>
      <c r="C80" s="17" t="s">
        <v>71</v>
      </c>
      <c r="D80" s="17" t="s">
        <v>283</v>
      </c>
      <c r="E80" s="17">
        <v>25.518899197540104</v>
      </c>
    </row>
    <row r="81">
      <c r="A81" s="17" t="s">
        <v>90</v>
      </c>
      <c r="B81" s="17" t="s">
        <v>65</v>
      </c>
      <c r="C81" s="17" t="s">
        <v>71</v>
      </c>
      <c r="D81" s="17" t="s">
        <v>284</v>
      </c>
      <c r="E81" s="17">
        <v>30.51399161248807</v>
      </c>
    </row>
    <row r="82">
      <c r="A82" s="17" t="s">
        <v>90</v>
      </c>
      <c r="B82" s="17" t="s">
        <v>65</v>
      </c>
      <c r="C82" s="17" t="s">
        <v>71</v>
      </c>
      <c r="D82" s="17" t="s">
        <v>253</v>
      </c>
      <c r="E82" s="17">
        <v>12.051000446315674</v>
      </c>
    </row>
    <row r="83">
      <c r="A83" s="17" t="s">
        <v>90</v>
      </c>
      <c r="B83" s="17" t="s">
        <v>65</v>
      </c>
      <c r="C83" s="17" t="s">
        <v>71</v>
      </c>
      <c r="D83" s="17" t="s">
        <v>254</v>
      </c>
      <c r="E83" s="17">
        <v>12.050999860301713</v>
      </c>
    </row>
    <row r="84">
      <c r="A84" s="17" t="s">
        <v>90</v>
      </c>
      <c r="B84" s="17" t="s">
        <v>65</v>
      </c>
      <c r="C84" s="17" t="s">
        <v>71</v>
      </c>
      <c r="D84" s="17" t="s">
        <v>255</v>
      </c>
      <c r="E84" s="17">
        <v>36.388360350445218</v>
      </c>
    </row>
    <row r="85">
      <c r="A85" s="17" t="s">
        <v>90</v>
      </c>
      <c r="B85" s="17" t="s">
        <v>65</v>
      </c>
      <c r="C85" s="17" t="s">
        <v>71</v>
      </c>
      <c r="D85" s="17" t="s">
        <v>285</v>
      </c>
      <c r="E85" s="17">
        <v>22.373093216012286</v>
      </c>
    </row>
    <row r="86">
      <c r="A86" s="17" t="s">
        <v>90</v>
      </c>
      <c r="B86" s="17" t="s">
        <v>65</v>
      </c>
      <c r="C86" s="17" t="s">
        <v>71</v>
      </c>
      <c r="D86" s="17" t="s">
        <v>286</v>
      </c>
      <c r="E86" s="17">
        <v>0.5874997852442998</v>
      </c>
    </row>
    <row r="87">
      <c r="A87" s="17" t="s">
        <v>90</v>
      </c>
      <c r="B87" s="17" t="s">
        <v>65</v>
      </c>
      <c r="C87" s="17" t="s">
        <v>71</v>
      </c>
      <c r="D87" s="17" t="s">
        <v>287</v>
      </c>
      <c r="E87" s="17">
        <v>8.8803994432438031</v>
      </c>
    </row>
    <row r="88">
      <c r="A88" s="17" t="s">
        <v>90</v>
      </c>
      <c r="B88" s="17" t="s">
        <v>65</v>
      </c>
      <c r="C88" s="17" t="s">
        <v>71</v>
      </c>
      <c r="D88" s="17" t="s">
        <v>256</v>
      </c>
      <c r="E88" s="17">
        <v>8.8803994574535565</v>
      </c>
    </row>
    <row r="89">
      <c r="A89" s="17" t="s">
        <v>90</v>
      </c>
      <c r="B89" s="17" t="s">
        <v>65</v>
      </c>
      <c r="C89" s="17" t="s">
        <v>71</v>
      </c>
      <c r="D89" s="17" t="s">
        <v>288</v>
      </c>
      <c r="E89" s="17">
        <v>8.8803994432438049</v>
      </c>
    </row>
    <row r="90">
      <c r="A90" s="17" t="s">
        <v>90</v>
      </c>
      <c r="B90" s="17" t="s">
        <v>65</v>
      </c>
      <c r="C90" s="17" t="s">
        <v>71</v>
      </c>
      <c r="D90" s="17" t="s">
        <v>257</v>
      </c>
      <c r="E90" s="17">
        <v>19.969195548068559</v>
      </c>
    </row>
    <row r="91">
      <c r="A91" s="17" t="s">
        <v>90</v>
      </c>
      <c r="B91" s="17" t="s">
        <v>65</v>
      </c>
      <c r="C91" s="17" t="s">
        <v>71</v>
      </c>
      <c r="D91" s="17" t="s">
        <v>289</v>
      </c>
      <c r="E91" s="17">
        <v>8.8803992798317264</v>
      </c>
    </row>
    <row r="92">
      <c r="A92" s="17" t="s">
        <v>90</v>
      </c>
      <c r="B92" s="17" t="s">
        <v>65</v>
      </c>
      <c r="C92" s="17" t="s">
        <v>71</v>
      </c>
      <c r="D92" s="17" t="s">
        <v>290</v>
      </c>
      <c r="E92" s="17">
        <v>8.8803994432438085</v>
      </c>
    </row>
    <row r="93">
      <c r="A93" s="17" t="s">
        <v>90</v>
      </c>
      <c r="B93" s="17" t="s">
        <v>65</v>
      </c>
      <c r="C93" s="17" t="s">
        <v>71</v>
      </c>
      <c r="D93" s="17" t="s">
        <v>291</v>
      </c>
      <c r="E93" s="17">
        <v>0.48749980626964323</v>
      </c>
    </row>
    <row r="94">
      <c r="A94" s="17" t="s">
        <v>90</v>
      </c>
      <c r="B94" s="17" t="s">
        <v>65</v>
      </c>
      <c r="C94" s="17" t="s">
        <v>71</v>
      </c>
      <c r="D94" s="17" t="s">
        <v>292</v>
      </c>
      <c r="E94" s="17">
        <v>3.2775012668320409</v>
      </c>
    </row>
    <row r="95">
      <c r="A95" s="17" t="s">
        <v>90</v>
      </c>
      <c r="B95" s="17" t="s">
        <v>65</v>
      </c>
      <c r="C95" s="17" t="s">
        <v>71</v>
      </c>
      <c r="D95" s="17" t="s">
        <v>258</v>
      </c>
      <c r="E95" s="17">
        <v>12.189299577449516</v>
      </c>
    </row>
    <row r="96">
      <c r="A96" s="17" t="s">
        <v>90</v>
      </c>
      <c r="B96" s="17" t="s">
        <v>65</v>
      </c>
      <c r="C96" s="17" t="s">
        <v>71</v>
      </c>
      <c r="D96" s="17" t="s">
        <v>259</v>
      </c>
      <c r="E96" s="17">
        <v>12.18929863331144</v>
      </c>
    </row>
    <row r="97">
      <c r="A97" s="17" t="s">
        <v>90</v>
      </c>
      <c r="B97" s="17" t="s">
        <v>65</v>
      </c>
      <c r="C97" s="17" t="s">
        <v>71</v>
      </c>
      <c r="D97" s="17" t="s">
        <v>260</v>
      </c>
      <c r="E97" s="17">
        <v>12.189298901753856</v>
      </c>
    </row>
    <row r="98">
      <c r="A98" s="17" t="s">
        <v>90</v>
      </c>
      <c r="B98" s="17" t="s">
        <v>65</v>
      </c>
      <c r="C98" s="17" t="s">
        <v>71</v>
      </c>
      <c r="D98" s="17" t="s">
        <v>261</v>
      </c>
      <c r="E98" s="17">
        <v>12.189299622445617</v>
      </c>
    </row>
    <row r="99">
      <c r="A99" s="17" t="s">
        <v>90</v>
      </c>
      <c r="B99" s="17" t="s">
        <v>65</v>
      </c>
      <c r="C99" s="17" t="s">
        <v>71</v>
      </c>
      <c r="D99" s="17" t="s">
        <v>262</v>
      </c>
      <c r="E99" s="17">
        <v>12.189299295074575</v>
      </c>
    </row>
    <row r="100">
      <c r="A100" s="1" t="s">
        <v>57</v>
      </c>
      <c r="B100" s="1" t="s">
        <v>57</v>
      </c>
      <c r="C100" s="1">
        <f>SUBTOTAL(103,Elements18_44[Elemento])</f>
      </c>
      <c r="D100" s="1" t="s">
        <v>57</v>
      </c>
      <c r="E100" s="1">
        <f>SUBTOTAL(109,Elements18_44[Totais:])</f>
      </c>
    </row>
  </sheetData>
  <mergeCells>
    <mergeCell ref="A1:E2"/>
    <mergeCell ref="A4:E4"/>
    <mergeCell ref="A5:E5"/>
    <mergeCell ref="A11:E12"/>
    <mergeCell ref="A14:E14"/>
    <mergeCell ref="A15:E15"/>
    <mergeCell ref="A42:E43"/>
    <mergeCell ref="A45:E45"/>
    <mergeCell ref="A46:E46"/>
    <mergeCell ref="A52:E53"/>
    <mergeCell ref="A55:E55"/>
    <mergeCell ref="A56:E56"/>
  </mergeCells>
  <hyperlinks>
    <hyperlink ref="A1" r:id="rId5"/>
    <hyperlink ref="B1" r:id="rId6"/>
    <hyperlink ref="C1" r:id="rId7"/>
    <hyperlink ref="D1" r:id="rId8"/>
    <hyperlink ref="E1" r:id="rId9"/>
    <hyperlink ref="A2" r:id="rId10"/>
    <hyperlink ref="B2" r:id="rId11"/>
    <hyperlink ref="C2" r:id="rId12"/>
    <hyperlink ref="D2" r:id="rId13"/>
    <hyperlink ref="E2" r:id="rId14"/>
    <hyperlink ref="A4" r:id="rId15"/>
    <hyperlink ref="B4" r:id="rId16"/>
    <hyperlink ref="C4" r:id="rId17"/>
    <hyperlink ref="D4" r:id="rId18"/>
    <hyperlink ref="E4" r:id="rId19"/>
    <hyperlink ref="A11" r:id="rId20"/>
    <hyperlink ref="B11" r:id="rId21"/>
    <hyperlink ref="C11" r:id="rId22"/>
    <hyperlink ref="D11" r:id="rId23"/>
    <hyperlink ref="E11" r:id="rId24"/>
    <hyperlink ref="A12" r:id="rId25"/>
    <hyperlink ref="B12" r:id="rId26"/>
    <hyperlink ref="C12" r:id="rId27"/>
    <hyperlink ref="D12" r:id="rId28"/>
    <hyperlink ref="E12" r:id="rId29"/>
    <hyperlink ref="A14" r:id="rId30"/>
    <hyperlink ref="B14" r:id="rId31"/>
    <hyperlink ref="C14" r:id="rId32"/>
    <hyperlink ref="D14" r:id="rId33"/>
    <hyperlink ref="E14" r:id="rId34"/>
    <hyperlink ref="A42" r:id="rId35"/>
    <hyperlink ref="B42" r:id="rId36"/>
    <hyperlink ref="C42" r:id="rId37"/>
    <hyperlink ref="D42" r:id="rId38"/>
    <hyperlink ref="E42" r:id="rId39"/>
    <hyperlink ref="A43" r:id="rId40"/>
    <hyperlink ref="B43" r:id="rId41"/>
    <hyperlink ref="C43" r:id="rId42"/>
    <hyperlink ref="D43" r:id="rId43"/>
    <hyperlink ref="E43" r:id="rId44"/>
    <hyperlink ref="A45" r:id="rId45"/>
    <hyperlink ref="B45" r:id="rId46"/>
    <hyperlink ref="C45" r:id="rId47"/>
    <hyperlink ref="D45" r:id="rId48"/>
    <hyperlink ref="E45" r:id="rId49"/>
    <hyperlink ref="A52" r:id="rId50"/>
    <hyperlink ref="B52" r:id="rId51"/>
    <hyperlink ref="C52" r:id="rId52"/>
    <hyperlink ref="D52" r:id="rId53"/>
    <hyperlink ref="E52" r:id="rId54"/>
    <hyperlink ref="A53" r:id="rId55"/>
    <hyperlink ref="B53" r:id="rId56"/>
    <hyperlink ref="C53" r:id="rId57"/>
    <hyperlink ref="D53" r:id="rId58"/>
    <hyperlink ref="E53" r:id="rId59"/>
    <hyperlink ref="A55" r:id="rId60"/>
    <hyperlink ref="B55" r:id="rId61"/>
    <hyperlink ref="C55" r:id="rId62"/>
    <hyperlink ref="D55" r:id="rId63"/>
    <hyperlink ref="E55" r:id="rId64"/>
  </hyperlinks>
  <headerFooter/>
  <tableParts>
    <tablePart r:id="rId1"/>
    <tablePart r:id="rId2"/>
    <tablePart r:id="rId3"/>
    <tablePart r:id="rId4"/>
  </tableParts>
</worksheet>
</file>

<file path=xl/worksheets/sheet17.xml><?xml version="1.0" encoding="utf-8"?>
<worksheet xmlns:r="http://schemas.openxmlformats.org/officeDocument/2006/relationships" xmlns="http://schemas.openxmlformats.org/spreadsheetml/2006/main">
  <dimension ref="A1:E4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32</v>
      </c>
      <c r="B1" s="9" t="s">
        <v>32</v>
      </c>
      <c r="C1" s="9" t="s">
        <v>32</v>
      </c>
      <c r="D1" s="9" t="s">
        <v>32</v>
      </c>
      <c r="E1" s="9" t="s">
        <v>32</v>
      </c>
    </row>
    <row r="2">
      <c r="A2" s="9" t="s">
        <v>32</v>
      </c>
      <c r="B2" s="9" t="s">
        <v>32</v>
      </c>
      <c r="C2" s="9" t="s">
        <v>32</v>
      </c>
      <c r="D2" s="9" t="s">
        <v>32</v>
      </c>
      <c r="E2" s="9" t="s">
        <v>32</v>
      </c>
    </row>
    <row r="4">
      <c r="A4" s="18" t="s">
        <v>61</v>
      </c>
      <c r="B4" s="18" t="s">
        <v>61</v>
      </c>
      <c r="C4" s="18" t="s">
        <v>61</v>
      </c>
      <c r="D4" s="18" t="s">
        <v>61</v>
      </c>
      <c r="E4" s="18" t="s">
        <v>61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71</v>
      </c>
      <c r="D7" s="17" t="s">
        <v>267</v>
      </c>
      <c r="E7" s="17">
        <v>4.4103992078061882</v>
      </c>
    </row>
    <row r="8">
      <c r="A8" s="17" t="s">
        <v>90</v>
      </c>
      <c r="B8" s="17" t="s">
        <v>65</v>
      </c>
      <c r="C8" s="17" t="s">
        <v>71</v>
      </c>
      <c r="D8" s="17" t="s">
        <v>268</v>
      </c>
      <c r="E8" s="17">
        <v>7.6151976326014754</v>
      </c>
    </row>
    <row r="9">
      <c r="A9" s="17" t="s">
        <v>90</v>
      </c>
      <c r="B9" s="17" t="s">
        <v>65</v>
      </c>
      <c r="C9" s="17" t="s">
        <v>71</v>
      </c>
      <c r="D9" s="17" t="s">
        <v>269</v>
      </c>
      <c r="E9" s="17">
        <v>22.006396110377892</v>
      </c>
    </row>
    <row r="10">
      <c r="A10" s="17" t="s">
        <v>90</v>
      </c>
      <c r="B10" s="17" t="s">
        <v>65</v>
      </c>
      <c r="C10" s="17" t="s">
        <v>71</v>
      </c>
      <c r="D10" s="17" t="s">
        <v>270</v>
      </c>
      <c r="E10" s="17">
        <v>5.9118003939149526</v>
      </c>
    </row>
    <row r="11">
      <c r="A11" s="17" t="s">
        <v>90</v>
      </c>
      <c r="B11" s="17" t="s">
        <v>65</v>
      </c>
      <c r="C11" s="17" t="s">
        <v>71</v>
      </c>
      <c r="D11" s="17" t="s">
        <v>271</v>
      </c>
      <c r="E11" s="17">
        <v>7.2414016889168957</v>
      </c>
    </row>
    <row r="12">
      <c r="A12" s="17" t="s">
        <v>90</v>
      </c>
      <c r="B12" s="17" t="s">
        <v>65</v>
      </c>
      <c r="C12" s="17" t="s">
        <v>71</v>
      </c>
      <c r="D12" s="17" t="s">
        <v>272</v>
      </c>
      <c r="E12" s="17">
        <v>7.2414017181403239</v>
      </c>
    </row>
    <row r="13">
      <c r="A13" s="17" t="s">
        <v>90</v>
      </c>
      <c r="B13" s="17" t="s">
        <v>65</v>
      </c>
      <c r="C13" s="17" t="s">
        <v>71</v>
      </c>
      <c r="D13" s="17" t="s">
        <v>273</v>
      </c>
      <c r="E13" s="17">
        <v>2.7198994754714221</v>
      </c>
    </row>
    <row r="14">
      <c r="A14" s="17" t="s">
        <v>90</v>
      </c>
      <c r="B14" s="17" t="s">
        <v>65</v>
      </c>
      <c r="C14" s="17" t="s">
        <v>71</v>
      </c>
      <c r="D14" s="17" t="s">
        <v>274</v>
      </c>
      <c r="E14" s="17">
        <v>11.145096299515334</v>
      </c>
    </row>
    <row r="15">
      <c r="A15" s="17" t="s">
        <v>90</v>
      </c>
      <c r="B15" s="17" t="s">
        <v>65</v>
      </c>
      <c r="C15" s="17" t="s">
        <v>71</v>
      </c>
      <c r="D15" s="17" t="s">
        <v>275</v>
      </c>
      <c r="E15" s="17">
        <v>11.160431792403509</v>
      </c>
    </row>
    <row r="16">
      <c r="A16" s="17" t="s">
        <v>90</v>
      </c>
      <c r="B16" s="17" t="s">
        <v>65</v>
      </c>
      <c r="C16" s="17" t="s">
        <v>71</v>
      </c>
      <c r="D16" s="17" t="s">
        <v>276</v>
      </c>
      <c r="E16" s="17">
        <v>2.7198984127322188</v>
      </c>
    </row>
    <row r="17">
      <c r="A17" s="17" t="s">
        <v>90</v>
      </c>
      <c r="B17" s="17" t="s">
        <v>65</v>
      </c>
      <c r="C17" s="17" t="s">
        <v>71</v>
      </c>
      <c r="D17" s="17" t="s">
        <v>277</v>
      </c>
      <c r="E17" s="17">
        <v>8.88039945745355</v>
      </c>
    </row>
    <row r="18">
      <c r="A18" s="17" t="s">
        <v>90</v>
      </c>
      <c r="B18" s="17" t="s">
        <v>65</v>
      </c>
      <c r="C18" s="17" t="s">
        <v>71</v>
      </c>
      <c r="D18" s="17" t="s">
        <v>278</v>
      </c>
      <c r="E18" s="17">
        <v>8.8803994432438049</v>
      </c>
    </row>
    <row r="19">
      <c r="A19" s="17" t="s">
        <v>90</v>
      </c>
      <c r="B19" s="17" t="s">
        <v>65</v>
      </c>
      <c r="C19" s="17" t="s">
        <v>71</v>
      </c>
      <c r="D19" s="17" t="s">
        <v>247</v>
      </c>
      <c r="E19" s="17">
        <v>41.412396275065625</v>
      </c>
    </row>
    <row r="20">
      <c r="A20" s="17" t="s">
        <v>90</v>
      </c>
      <c r="B20" s="17" t="s">
        <v>65</v>
      </c>
      <c r="C20" s="17" t="s">
        <v>71</v>
      </c>
      <c r="D20" s="17" t="s">
        <v>248</v>
      </c>
      <c r="E20" s="17">
        <v>19.969195548068555</v>
      </c>
    </row>
    <row r="21">
      <c r="A21" s="17" t="s">
        <v>90</v>
      </c>
      <c r="B21" s="17" t="s">
        <v>65</v>
      </c>
      <c r="C21" s="17" t="s">
        <v>71</v>
      </c>
      <c r="D21" s="17" t="s">
        <v>279</v>
      </c>
      <c r="E21" s="17">
        <v>8.8803992798317335</v>
      </c>
    </row>
    <row r="22">
      <c r="A22" s="17" t="s">
        <v>90</v>
      </c>
      <c r="B22" s="17" t="s">
        <v>65</v>
      </c>
      <c r="C22" s="17" t="s">
        <v>71</v>
      </c>
      <c r="D22" s="17" t="s">
        <v>280</v>
      </c>
      <c r="E22" s="17">
        <v>6.2804980833908033</v>
      </c>
    </row>
    <row r="23">
      <c r="A23" s="17" t="s">
        <v>90</v>
      </c>
      <c r="B23" s="17" t="s">
        <v>65</v>
      </c>
      <c r="C23" s="17" t="s">
        <v>71</v>
      </c>
      <c r="D23" s="17" t="s">
        <v>249</v>
      </c>
      <c r="E23" s="17">
        <v>27.222803138643421</v>
      </c>
    </row>
    <row r="24">
      <c r="A24" s="17" t="s">
        <v>90</v>
      </c>
      <c r="B24" s="17" t="s">
        <v>65</v>
      </c>
      <c r="C24" s="17" t="s">
        <v>71</v>
      </c>
      <c r="D24" s="17" t="s">
        <v>281</v>
      </c>
      <c r="E24" s="17">
        <v>19.101790142456355</v>
      </c>
    </row>
    <row r="25">
      <c r="A25" s="17" t="s">
        <v>90</v>
      </c>
      <c r="B25" s="17" t="s">
        <v>65</v>
      </c>
      <c r="C25" s="17" t="s">
        <v>71</v>
      </c>
      <c r="D25" s="17" t="s">
        <v>250</v>
      </c>
      <c r="E25" s="17">
        <v>12.051000333183204</v>
      </c>
    </row>
    <row r="26">
      <c r="A26" s="17" t="s">
        <v>90</v>
      </c>
      <c r="B26" s="17" t="s">
        <v>65</v>
      </c>
      <c r="C26" s="17" t="s">
        <v>71</v>
      </c>
      <c r="D26" s="17" t="s">
        <v>251</v>
      </c>
      <c r="E26" s="17">
        <v>12.050999902608881</v>
      </c>
    </row>
    <row r="27">
      <c r="A27" s="17" t="s">
        <v>90</v>
      </c>
      <c r="B27" s="17" t="s">
        <v>65</v>
      </c>
      <c r="C27" s="17" t="s">
        <v>71</v>
      </c>
      <c r="D27" s="17" t="s">
        <v>252</v>
      </c>
      <c r="E27" s="17">
        <v>12.050999806912706</v>
      </c>
    </row>
    <row r="28">
      <c r="A28" s="17" t="s">
        <v>90</v>
      </c>
      <c r="B28" s="17" t="s">
        <v>65</v>
      </c>
      <c r="C28" s="17" t="s">
        <v>71</v>
      </c>
      <c r="D28" s="17" t="s">
        <v>282</v>
      </c>
      <c r="E28" s="17">
        <v>19.012392735422274</v>
      </c>
    </row>
    <row r="29">
      <c r="A29" s="17" t="s">
        <v>90</v>
      </c>
      <c r="B29" s="17" t="s">
        <v>65</v>
      </c>
      <c r="C29" s="17" t="s">
        <v>71</v>
      </c>
      <c r="D29" s="17" t="s">
        <v>283</v>
      </c>
      <c r="E29" s="17">
        <v>25.518899197540104</v>
      </c>
    </row>
    <row r="30">
      <c r="A30" s="17" t="s">
        <v>90</v>
      </c>
      <c r="B30" s="17" t="s">
        <v>65</v>
      </c>
      <c r="C30" s="17" t="s">
        <v>71</v>
      </c>
      <c r="D30" s="17" t="s">
        <v>284</v>
      </c>
      <c r="E30" s="17">
        <v>30.51399161248807</v>
      </c>
    </row>
    <row r="31">
      <c r="A31" s="17" t="s">
        <v>90</v>
      </c>
      <c r="B31" s="17" t="s">
        <v>65</v>
      </c>
      <c r="C31" s="17" t="s">
        <v>71</v>
      </c>
      <c r="D31" s="17" t="s">
        <v>253</v>
      </c>
      <c r="E31" s="17">
        <v>12.051000446315674</v>
      </c>
    </row>
    <row r="32">
      <c r="A32" s="17" t="s">
        <v>90</v>
      </c>
      <c r="B32" s="17" t="s">
        <v>65</v>
      </c>
      <c r="C32" s="17" t="s">
        <v>71</v>
      </c>
      <c r="D32" s="17" t="s">
        <v>254</v>
      </c>
      <c r="E32" s="17">
        <v>12.050999860301713</v>
      </c>
    </row>
    <row r="33">
      <c r="A33" s="17" t="s">
        <v>90</v>
      </c>
      <c r="B33" s="17" t="s">
        <v>65</v>
      </c>
      <c r="C33" s="17" t="s">
        <v>71</v>
      </c>
      <c r="D33" s="17" t="s">
        <v>255</v>
      </c>
      <c r="E33" s="17">
        <v>36.388360350445218</v>
      </c>
    </row>
    <row r="34">
      <c r="A34" s="17" t="s">
        <v>90</v>
      </c>
      <c r="B34" s="17" t="s">
        <v>65</v>
      </c>
      <c r="C34" s="17" t="s">
        <v>71</v>
      </c>
      <c r="D34" s="17" t="s">
        <v>285</v>
      </c>
      <c r="E34" s="17">
        <v>22.373093216012286</v>
      </c>
    </row>
    <row r="35">
      <c r="A35" s="17" t="s">
        <v>90</v>
      </c>
      <c r="B35" s="17" t="s">
        <v>65</v>
      </c>
      <c r="C35" s="17" t="s">
        <v>71</v>
      </c>
      <c r="D35" s="17" t="s">
        <v>286</v>
      </c>
      <c r="E35" s="17">
        <v>0.5874997852442998</v>
      </c>
    </row>
    <row r="36">
      <c r="A36" s="17" t="s">
        <v>90</v>
      </c>
      <c r="B36" s="17" t="s">
        <v>65</v>
      </c>
      <c r="C36" s="17" t="s">
        <v>71</v>
      </c>
      <c r="D36" s="17" t="s">
        <v>287</v>
      </c>
      <c r="E36" s="17">
        <v>8.8803994432438031</v>
      </c>
    </row>
    <row r="37">
      <c r="A37" s="17" t="s">
        <v>90</v>
      </c>
      <c r="B37" s="17" t="s">
        <v>65</v>
      </c>
      <c r="C37" s="17" t="s">
        <v>71</v>
      </c>
      <c r="D37" s="17" t="s">
        <v>256</v>
      </c>
      <c r="E37" s="17">
        <v>8.8803994574535565</v>
      </c>
    </row>
    <row r="38">
      <c r="A38" s="17" t="s">
        <v>90</v>
      </c>
      <c r="B38" s="17" t="s">
        <v>65</v>
      </c>
      <c r="C38" s="17" t="s">
        <v>71</v>
      </c>
      <c r="D38" s="17" t="s">
        <v>288</v>
      </c>
      <c r="E38" s="17">
        <v>8.8803994432438049</v>
      </c>
    </row>
    <row r="39">
      <c r="A39" s="17" t="s">
        <v>90</v>
      </c>
      <c r="B39" s="17" t="s">
        <v>65</v>
      </c>
      <c r="C39" s="17" t="s">
        <v>71</v>
      </c>
      <c r="D39" s="17" t="s">
        <v>257</v>
      </c>
      <c r="E39" s="17">
        <v>19.969195548068559</v>
      </c>
    </row>
    <row r="40">
      <c r="A40" s="17" t="s">
        <v>90</v>
      </c>
      <c r="B40" s="17" t="s">
        <v>65</v>
      </c>
      <c r="C40" s="17" t="s">
        <v>71</v>
      </c>
      <c r="D40" s="17" t="s">
        <v>289</v>
      </c>
      <c r="E40" s="17">
        <v>8.8803992798317264</v>
      </c>
    </row>
    <row r="41">
      <c r="A41" s="17" t="s">
        <v>90</v>
      </c>
      <c r="B41" s="17" t="s">
        <v>65</v>
      </c>
      <c r="C41" s="17" t="s">
        <v>71</v>
      </c>
      <c r="D41" s="17" t="s">
        <v>290</v>
      </c>
      <c r="E41" s="17">
        <v>8.8803994432438085</v>
      </c>
    </row>
    <row r="42">
      <c r="A42" s="17" t="s">
        <v>90</v>
      </c>
      <c r="B42" s="17" t="s">
        <v>65</v>
      </c>
      <c r="C42" s="17" t="s">
        <v>71</v>
      </c>
      <c r="D42" s="17" t="s">
        <v>291</v>
      </c>
      <c r="E42" s="17">
        <v>0.48749980626964323</v>
      </c>
    </row>
    <row r="43">
      <c r="A43" s="17" t="s">
        <v>90</v>
      </c>
      <c r="B43" s="17" t="s">
        <v>65</v>
      </c>
      <c r="C43" s="17" t="s">
        <v>71</v>
      </c>
      <c r="D43" s="17" t="s">
        <v>292</v>
      </c>
      <c r="E43" s="17">
        <v>3.2775012668320409</v>
      </c>
    </row>
    <row r="44">
      <c r="A44" s="17" t="s">
        <v>90</v>
      </c>
      <c r="B44" s="17" t="s">
        <v>65</v>
      </c>
      <c r="C44" s="17" t="s">
        <v>71</v>
      </c>
      <c r="D44" s="17" t="s">
        <v>258</v>
      </c>
      <c r="E44" s="17">
        <v>12.189299577449516</v>
      </c>
    </row>
    <row r="45">
      <c r="A45" s="17" t="s">
        <v>90</v>
      </c>
      <c r="B45" s="17" t="s">
        <v>65</v>
      </c>
      <c r="C45" s="17" t="s">
        <v>71</v>
      </c>
      <c r="D45" s="17" t="s">
        <v>259</v>
      </c>
      <c r="E45" s="17">
        <v>12.18929863331144</v>
      </c>
    </row>
    <row r="46">
      <c r="A46" s="17" t="s">
        <v>90</v>
      </c>
      <c r="B46" s="17" t="s">
        <v>65</v>
      </c>
      <c r="C46" s="17" t="s">
        <v>71</v>
      </c>
      <c r="D46" s="17" t="s">
        <v>260</v>
      </c>
      <c r="E46" s="17">
        <v>12.189298901753856</v>
      </c>
    </row>
    <row r="47">
      <c r="A47" s="17" t="s">
        <v>90</v>
      </c>
      <c r="B47" s="17" t="s">
        <v>65</v>
      </c>
      <c r="C47" s="17" t="s">
        <v>71</v>
      </c>
      <c r="D47" s="17" t="s">
        <v>261</v>
      </c>
      <c r="E47" s="17">
        <v>12.189299622445617</v>
      </c>
    </row>
    <row r="48">
      <c r="A48" s="17" t="s">
        <v>90</v>
      </c>
      <c r="B48" s="17" t="s">
        <v>65</v>
      </c>
      <c r="C48" s="17" t="s">
        <v>71</v>
      </c>
      <c r="D48" s="17" t="s">
        <v>262</v>
      </c>
      <c r="E48" s="17">
        <v>12.189299295074575</v>
      </c>
    </row>
    <row r="49">
      <c r="A49" s="1" t="s">
        <v>57</v>
      </c>
      <c r="B49" s="1" t="s">
        <v>57</v>
      </c>
      <c r="C49" s="1">
        <f>SUBTOTAL(103,Elements18_51[Elemento])</f>
      </c>
      <c r="D49" s="1" t="s">
        <v>57</v>
      </c>
      <c r="E49" s="1">
        <f>SUBTOTAL(109,Elements18_51[Totais:])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dimension ref="A1:E5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36</v>
      </c>
      <c r="B1" s="9" t="s">
        <v>36</v>
      </c>
      <c r="C1" s="9" t="s">
        <v>36</v>
      </c>
      <c r="D1" s="9" t="s">
        <v>36</v>
      </c>
      <c r="E1" s="9" t="s">
        <v>36</v>
      </c>
    </row>
    <row r="2">
      <c r="A2" s="9" t="s">
        <v>36</v>
      </c>
      <c r="B2" s="9" t="s">
        <v>36</v>
      </c>
      <c r="C2" s="9" t="s">
        <v>36</v>
      </c>
      <c r="D2" s="9" t="s">
        <v>36</v>
      </c>
      <c r="E2" s="9" t="s">
        <v>36</v>
      </c>
    </row>
    <row r="4">
      <c r="A4" s="18" t="s">
        <v>61</v>
      </c>
      <c r="B4" s="18" t="s">
        <v>61</v>
      </c>
      <c r="C4" s="18" t="s">
        <v>61</v>
      </c>
      <c r="D4" s="18" t="s">
        <v>61</v>
      </c>
      <c r="E4" s="18" t="s">
        <v>61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71</v>
      </c>
      <c r="D7" s="17" t="s">
        <v>267</v>
      </c>
      <c r="E7" s="17">
        <v>4.4103992078061882</v>
      </c>
    </row>
    <row r="8">
      <c r="A8" s="17" t="s">
        <v>90</v>
      </c>
      <c r="B8" s="17" t="s">
        <v>65</v>
      </c>
      <c r="C8" s="17" t="s">
        <v>71</v>
      </c>
      <c r="D8" s="17" t="s">
        <v>268</v>
      </c>
      <c r="E8" s="17">
        <v>7.6151976326014754</v>
      </c>
    </row>
    <row r="9">
      <c r="A9" s="17" t="s">
        <v>90</v>
      </c>
      <c r="B9" s="17" t="s">
        <v>65</v>
      </c>
      <c r="C9" s="17" t="s">
        <v>71</v>
      </c>
      <c r="D9" s="17" t="s">
        <v>269</v>
      </c>
      <c r="E9" s="17">
        <v>22.006396110377892</v>
      </c>
    </row>
    <row r="10">
      <c r="A10" s="17" t="s">
        <v>90</v>
      </c>
      <c r="B10" s="17" t="s">
        <v>65</v>
      </c>
      <c r="C10" s="17" t="s">
        <v>71</v>
      </c>
      <c r="D10" s="17" t="s">
        <v>270</v>
      </c>
      <c r="E10" s="17">
        <v>5.9118003939149526</v>
      </c>
    </row>
    <row r="11">
      <c r="A11" s="17" t="s">
        <v>90</v>
      </c>
      <c r="B11" s="17" t="s">
        <v>65</v>
      </c>
      <c r="C11" s="17" t="s">
        <v>71</v>
      </c>
      <c r="D11" s="17" t="s">
        <v>271</v>
      </c>
      <c r="E11" s="17">
        <v>7.2414016889168957</v>
      </c>
    </row>
    <row r="12">
      <c r="A12" s="17" t="s">
        <v>90</v>
      </c>
      <c r="B12" s="17" t="s">
        <v>65</v>
      </c>
      <c r="C12" s="17" t="s">
        <v>71</v>
      </c>
      <c r="D12" s="17" t="s">
        <v>272</v>
      </c>
      <c r="E12" s="17">
        <v>7.2414017181403239</v>
      </c>
    </row>
    <row r="13">
      <c r="A13" s="17" t="s">
        <v>90</v>
      </c>
      <c r="B13" s="17" t="s">
        <v>65</v>
      </c>
      <c r="C13" s="17" t="s">
        <v>71</v>
      </c>
      <c r="D13" s="17" t="s">
        <v>273</v>
      </c>
      <c r="E13" s="17">
        <v>2.7198994754714221</v>
      </c>
    </row>
    <row r="14">
      <c r="A14" s="17" t="s">
        <v>90</v>
      </c>
      <c r="B14" s="17" t="s">
        <v>65</v>
      </c>
      <c r="C14" s="17" t="s">
        <v>71</v>
      </c>
      <c r="D14" s="17" t="s">
        <v>274</v>
      </c>
      <c r="E14" s="17">
        <v>11.145096299515334</v>
      </c>
    </row>
    <row r="15">
      <c r="A15" s="17" t="s">
        <v>90</v>
      </c>
      <c r="B15" s="17" t="s">
        <v>65</v>
      </c>
      <c r="C15" s="17" t="s">
        <v>71</v>
      </c>
      <c r="D15" s="17" t="s">
        <v>275</v>
      </c>
      <c r="E15" s="17">
        <v>11.160431792403509</v>
      </c>
    </row>
    <row r="16">
      <c r="A16" s="17" t="s">
        <v>90</v>
      </c>
      <c r="B16" s="17" t="s">
        <v>65</v>
      </c>
      <c r="C16" s="17" t="s">
        <v>71</v>
      </c>
      <c r="D16" s="17" t="s">
        <v>276</v>
      </c>
      <c r="E16" s="17">
        <v>2.7198984127322188</v>
      </c>
    </row>
    <row r="17">
      <c r="A17" s="17" t="s">
        <v>90</v>
      </c>
      <c r="B17" s="17" t="s">
        <v>65</v>
      </c>
      <c r="C17" s="17" t="s">
        <v>71</v>
      </c>
      <c r="D17" s="17" t="s">
        <v>277</v>
      </c>
      <c r="E17" s="17">
        <v>8.88039945745355</v>
      </c>
    </row>
    <row r="18">
      <c r="A18" s="17" t="s">
        <v>90</v>
      </c>
      <c r="B18" s="17" t="s">
        <v>65</v>
      </c>
      <c r="C18" s="17" t="s">
        <v>71</v>
      </c>
      <c r="D18" s="17" t="s">
        <v>278</v>
      </c>
      <c r="E18" s="17">
        <v>8.8803994432438049</v>
      </c>
    </row>
    <row r="19">
      <c r="A19" s="17" t="s">
        <v>90</v>
      </c>
      <c r="B19" s="17" t="s">
        <v>65</v>
      </c>
      <c r="C19" s="17" t="s">
        <v>71</v>
      </c>
      <c r="D19" s="17" t="s">
        <v>247</v>
      </c>
      <c r="E19" s="17">
        <v>41.412396275065625</v>
      </c>
    </row>
    <row r="20">
      <c r="A20" s="17" t="s">
        <v>90</v>
      </c>
      <c r="B20" s="17" t="s">
        <v>65</v>
      </c>
      <c r="C20" s="17" t="s">
        <v>71</v>
      </c>
      <c r="D20" s="17" t="s">
        <v>248</v>
      </c>
      <c r="E20" s="17">
        <v>19.969195548068555</v>
      </c>
    </row>
    <row r="21">
      <c r="A21" s="17" t="s">
        <v>90</v>
      </c>
      <c r="B21" s="17" t="s">
        <v>65</v>
      </c>
      <c r="C21" s="17" t="s">
        <v>71</v>
      </c>
      <c r="D21" s="17" t="s">
        <v>279</v>
      </c>
      <c r="E21" s="17">
        <v>8.8803992798317335</v>
      </c>
    </row>
    <row r="22">
      <c r="A22" s="17" t="s">
        <v>90</v>
      </c>
      <c r="B22" s="17" t="s">
        <v>65</v>
      </c>
      <c r="C22" s="17" t="s">
        <v>71</v>
      </c>
      <c r="D22" s="17" t="s">
        <v>280</v>
      </c>
      <c r="E22" s="17">
        <v>6.2804980833908033</v>
      </c>
    </row>
    <row r="23">
      <c r="A23" s="17" t="s">
        <v>90</v>
      </c>
      <c r="B23" s="17" t="s">
        <v>65</v>
      </c>
      <c r="C23" s="17" t="s">
        <v>71</v>
      </c>
      <c r="D23" s="17" t="s">
        <v>249</v>
      </c>
      <c r="E23" s="17">
        <v>27.222803138643421</v>
      </c>
    </row>
    <row r="24">
      <c r="A24" s="17" t="s">
        <v>90</v>
      </c>
      <c r="B24" s="17" t="s">
        <v>65</v>
      </c>
      <c r="C24" s="17" t="s">
        <v>71</v>
      </c>
      <c r="D24" s="17" t="s">
        <v>281</v>
      </c>
      <c r="E24" s="17">
        <v>19.101790142456355</v>
      </c>
    </row>
    <row r="25">
      <c r="A25" s="17" t="s">
        <v>90</v>
      </c>
      <c r="B25" s="17" t="s">
        <v>65</v>
      </c>
      <c r="C25" s="17" t="s">
        <v>71</v>
      </c>
      <c r="D25" s="17" t="s">
        <v>250</v>
      </c>
      <c r="E25" s="17">
        <v>12.051000333183204</v>
      </c>
    </row>
    <row r="26">
      <c r="A26" s="17" t="s">
        <v>90</v>
      </c>
      <c r="B26" s="17" t="s">
        <v>65</v>
      </c>
      <c r="C26" s="17" t="s">
        <v>71</v>
      </c>
      <c r="D26" s="17" t="s">
        <v>251</v>
      </c>
      <c r="E26" s="17">
        <v>12.050999902608881</v>
      </c>
    </row>
    <row r="27">
      <c r="A27" s="17" t="s">
        <v>90</v>
      </c>
      <c r="B27" s="17" t="s">
        <v>65</v>
      </c>
      <c r="C27" s="17" t="s">
        <v>71</v>
      </c>
      <c r="D27" s="17" t="s">
        <v>252</v>
      </c>
      <c r="E27" s="17">
        <v>12.050999806912706</v>
      </c>
    </row>
    <row r="28">
      <c r="A28" s="17" t="s">
        <v>90</v>
      </c>
      <c r="B28" s="17" t="s">
        <v>65</v>
      </c>
      <c r="C28" s="17" t="s">
        <v>71</v>
      </c>
      <c r="D28" s="17" t="s">
        <v>282</v>
      </c>
      <c r="E28" s="17">
        <v>19.012392735422274</v>
      </c>
    </row>
    <row r="29">
      <c r="A29" s="17" t="s">
        <v>90</v>
      </c>
      <c r="B29" s="17" t="s">
        <v>65</v>
      </c>
      <c r="C29" s="17" t="s">
        <v>71</v>
      </c>
      <c r="D29" s="17" t="s">
        <v>283</v>
      </c>
      <c r="E29" s="17">
        <v>25.518899197540104</v>
      </c>
    </row>
    <row r="30">
      <c r="A30" s="17" t="s">
        <v>90</v>
      </c>
      <c r="B30" s="17" t="s">
        <v>65</v>
      </c>
      <c r="C30" s="17" t="s">
        <v>71</v>
      </c>
      <c r="D30" s="17" t="s">
        <v>284</v>
      </c>
      <c r="E30" s="17">
        <v>30.51399161248807</v>
      </c>
    </row>
    <row r="31">
      <c r="A31" s="17" t="s">
        <v>90</v>
      </c>
      <c r="B31" s="17" t="s">
        <v>65</v>
      </c>
      <c r="C31" s="17" t="s">
        <v>71</v>
      </c>
      <c r="D31" s="17" t="s">
        <v>253</v>
      </c>
      <c r="E31" s="17">
        <v>12.051000446315674</v>
      </c>
    </row>
    <row r="32">
      <c r="A32" s="17" t="s">
        <v>90</v>
      </c>
      <c r="B32" s="17" t="s">
        <v>65</v>
      </c>
      <c r="C32" s="17" t="s">
        <v>71</v>
      </c>
      <c r="D32" s="17" t="s">
        <v>254</v>
      </c>
      <c r="E32" s="17">
        <v>12.050999860301713</v>
      </c>
    </row>
    <row r="33">
      <c r="A33" s="17" t="s">
        <v>90</v>
      </c>
      <c r="B33" s="17" t="s">
        <v>65</v>
      </c>
      <c r="C33" s="17" t="s">
        <v>71</v>
      </c>
      <c r="D33" s="17" t="s">
        <v>255</v>
      </c>
      <c r="E33" s="17">
        <v>36.388360350445218</v>
      </c>
    </row>
    <row r="34">
      <c r="A34" s="17" t="s">
        <v>90</v>
      </c>
      <c r="B34" s="17" t="s">
        <v>65</v>
      </c>
      <c r="C34" s="17" t="s">
        <v>71</v>
      </c>
      <c r="D34" s="17" t="s">
        <v>285</v>
      </c>
      <c r="E34" s="17">
        <v>22.373093216012286</v>
      </c>
    </row>
    <row r="35">
      <c r="A35" s="17" t="s">
        <v>90</v>
      </c>
      <c r="B35" s="17" t="s">
        <v>65</v>
      </c>
      <c r="C35" s="17" t="s">
        <v>71</v>
      </c>
      <c r="D35" s="17" t="s">
        <v>286</v>
      </c>
      <c r="E35" s="17">
        <v>0.5874997852442998</v>
      </c>
    </row>
    <row r="36">
      <c r="A36" s="17" t="s">
        <v>90</v>
      </c>
      <c r="B36" s="17" t="s">
        <v>65</v>
      </c>
      <c r="C36" s="17" t="s">
        <v>71</v>
      </c>
      <c r="D36" s="17" t="s">
        <v>287</v>
      </c>
      <c r="E36" s="17">
        <v>8.8803994432438031</v>
      </c>
    </row>
    <row r="37">
      <c r="A37" s="17" t="s">
        <v>90</v>
      </c>
      <c r="B37" s="17" t="s">
        <v>65</v>
      </c>
      <c r="C37" s="17" t="s">
        <v>71</v>
      </c>
      <c r="D37" s="17" t="s">
        <v>256</v>
      </c>
      <c r="E37" s="17">
        <v>8.8803994574535565</v>
      </c>
    </row>
    <row r="38">
      <c r="A38" s="17" t="s">
        <v>90</v>
      </c>
      <c r="B38" s="17" t="s">
        <v>65</v>
      </c>
      <c r="C38" s="17" t="s">
        <v>71</v>
      </c>
      <c r="D38" s="17" t="s">
        <v>288</v>
      </c>
      <c r="E38" s="17">
        <v>8.8803994432438049</v>
      </c>
    </row>
    <row r="39">
      <c r="A39" s="17" t="s">
        <v>90</v>
      </c>
      <c r="B39" s="17" t="s">
        <v>65</v>
      </c>
      <c r="C39" s="17" t="s">
        <v>71</v>
      </c>
      <c r="D39" s="17" t="s">
        <v>257</v>
      </c>
      <c r="E39" s="17">
        <v>19.969195548068559</v>
      </c>
    </row>
    <row r="40">
      <c r="A40" s="17" t="s">
        <v>90</v>
      </c>
      <c r="B40" s="17" t="s">
        <v>65</v>
      </c>
      <c r="C40" s="17" t="s">
        <v>71</v>
      </c>
      <c r="D40" s="17" t="s">
        <v>289</v>
      </c>
      <c r="E40" s="17">
        <v>8.8803992798317264</v>
      </c>
    </row>
    <row r="41">
      <c r="A41" s="17" t="s">
        <v>90</v>
      </c>
      <c r="B41" s="17" t="s">
        <v>65</v>
      </c>
      <c r="C41" s="17" t="s">
        <v>71</v>
      </c>
      <c r="D41" s="17" t="s">
        <v>290</v>
      </c>
      <c r="E41" s="17">
        <v>8.8803994432438085</v>
      </c>
    </row>
    <row r="42">
      <c r="A42" s="17" t="s">
        <v>90</v>
      </c>
      <c r="B42" s="17" t="s">
        <v>65</v>
      </c>
      <c r="C42" s="17" t="s">
        <v>71</v>
      </c>
      <c r="D42" s="17" t="s">
        <v>291</v>
      </c>
      <c r="E42" s="17">
        <v>0.48749980626964323</v>
      </c>
    </row>
    <row r="43">
      <c r="A43" s="17" t="s">
        <v>90</v>
      </c>
      <c r="B43" s="17" t="s">
        <v>65</v>
      </c>
      <c r="C43" s="17" t="s">
        <v>71</v>
      </c>
      <c r="D43" s="17" t="s">
        <v>292</v>
      </c>
      <c r="E43" s="17">
        <v>3.2775012668320409</v>
      </c>
    </row>
    <row r="44">
      <c r="A44" s="17" t="s">
        <v>90</v>
      </c>
      <c r="B44" s="17" t="s">
        <v>65</v>
      </c>
      <c r="C44" s="17" t="s">
        <v>71</v>
      </c>
      <c r="D44" s="17" t="s">
        <v>258</v>
      </c>
      <c r="E44" s="17">
        <v>12.189299577449516</v>
      </c>
    </row>
    <row r="45">
      <c r="A45" s="17" t="s">
        <v>90</v>
      </c>
      <c r="B45" s="17" t="s">
        <v>65</v>
      </c>
      <c r="C45" s="17" t="s">
        <v>71</v>
      </c>
      <c r="D45" s="17" t="s">
        <v>259</v>
      </c>
      <c r="E45" s="17">
        <v>12.18929863331144</v>
      </c>
    </row>
    <row r="46">
      <c r="A46" s="17" t="s">
        <v>90</v>
      </c>
      <c r="B46" s="17" t="s">
        <v>65</v>
      </c>
      <c r="C46" s="17" t="s">
        <v>71</v>
      </c>
      <c r="D46" s="17" t="s">
        <v>260</v>
      </c>
      <c r="E46" s="17">
        <v>12.189298901753856</v>
      </c>
    </row>
    <row r="47">
      <c r="A47" s="17" t="s">
        <v>90</v>
      </c>
      <c r="B47" s="17" t="s">
        <v>65</v>
      </c>
      <c r="C47" s="17" t="s">
        <v>71</v>
      </c>
      <c r="D47" s="17" t="s">
        <v>261</v>
      </c>
      <c r="E47" s="17">
        <v>12.189299622445617</v>
      </c>
    </row>
    <row r="48">
      <c r="A48" s="17" t="s">
        <v>90</v>
      </c>
      <c r="B48" s="17" t="s">
        <v>65</v>
      </c>
      <c r="C48" s="17" t="s">
        <v>71</v>
      </c>
      <c r="D48" s="17" t="s">
        <v>262</v>
      </c>
      <c r="E48" s="17">
        <v>12.189299295074575</v>
      </c>
    </row>
    <row r="49">
      <c r="A49" s="1" t="s">
        <v>57</v>
      </c>
      <c r="B49" s="1" t="s">
        <v>57</v>
      </c>
      <c r="C49" s="1">
        <f>SUBTOTAL(103,Elements18_61[Elemento])</f>
      </c>
      <c r="D49" s="1" t="s">
        <v>57</v>
      </c>
      <c r="E49" s="1">
        <f>SUBTOTAL(109,Elements18_61[Totais:])</f>
      </c>
    </row>
    <row r="52">
      <c r="A52" s="9" t="s">
        <v>36</v>
      </c>
      <c r="B52" s="9" t="s">
        <v>36</v>
      </c>
      <c r="C52" s="9" t="s">
        <v>36</v>
      </c>
      <c r="D52" s="9" t="s">
        <v>36</v>
      </c>
      <c r="E52" s="9" t="s">
        <v>36</v>
      </c>
    </row>
    <row r="53">
      <c r="A53" s="9" t="s">
        <v>36</v>
      </c>
      <c r="B53" s="9" t="s">
        <v>36</v>
      </c>
      <c r="C53" s="9" t="s">
        <v>36</v>
      </c>
      <c r="D53" s="9" t="s">
        <v>36</v>
      </c>
      <c r="E53" s="9" t="s">
        <v>36</v>
      </c>
    </row>
    <row r="55">
      <c r="A55" s="18" t="s">
        <v>61</v>
      </c>
      <c r="B55" s="18" t="s">
        <v>61</v>
      </c>
      <c r="C55" s="18" t="s">
        <v>61</v>
      </c>
      <c r="D55" s="18" t="s">
        <v>61</v>
      </c>
      <c r="E55" s="18" t="s">
        <v>61</v>
      </c>
    </row>
    <row r="56">
      <c r="A56" s="23" t="s">
        <v>57</v>
      </c>
      <c r="B56" s="23" t="s">
        <v>57</v>
      </c>
      <c r="C56" s="23" t="s">
        <v>57</v>
      </c>
      <c r="D56" s="23" t="s">
        <v>57</v>
      </c>
      <c r="E56" s="23" t="s">
        <v>57</v>
      </c>
    </row>
    <row r="57">
      <c r="A57" s="16" t="s">
        <v>85</v>
      </c>
      <c r="B57" s="16" t="s">
        <v>86</v>
      </c>
      <c r="C57" s="16" t="s">
        <v>87</v>
      </c>
      <c r="D57" s="16" t="s">
        <v>88</v>
      </c>
      <c r="E57" s="16" t="s">
        <v>89</v>
      </c>
    </row>
    <row r="58">
      <c r="A58" s="17" t="s">
        <v>90</v>
      </c>
      <c r="B58" s="17" t="s">
        <v>65</v>
      </c>
      <c r="C58" s="17" t="s">
        <v>83</v>
      </c>
      <c r="D58" s="17" t="s">
        <v>266</v>
      </c>
      <c r="E58" s="17">
        <v>82.6717839947309</v>
      </c>
    </row>
    <row r="59">
      <c r="A59" s="1" t="s">
        <v>57</v>
      </c>
      <c r="B59" s="1" t="s">
        <v>57</v>
      </c>
      <c r="C59" s="1">
        <f>SUBTOTAL(103,Elements18_62[Elemento])</f>
      </c>
      <c r="D59" s="1" t="s">
        <v>57</v>
      </c>
      <c r="E59" s="1">
        <f>SUBTOTAL(109,Elements18_62[Totais:])</f>
      </c>
    </row>
  </sheetData>
  <mergeCells>
    <mergeCell ref="A1:E2"/>
    <mergeCell ref="A4:E4"/>
    <mergeCell ref="A5:E5"/>
    <mergeCell ref="A52:E53"/>
    <mergeCell ref="A55:E55"/>
    <mergeCell ref="A56:E56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52" r:id="rId18"/>
    <hyperlink ref="B52" r:id="rId19"/>
    <hyperlink ref="C52" r:id="rId20"/>
    <hyperlink ref="D52" r:id="rId21"/>
    <hyperlink ref="E52" r:id="rId22"/>
    <hyperlink ref="A53" r:id="rId23"/>
    <hyperlink ref="B53" r:id="rId24"/>
    <hyperlink ref="C53" r:id="rId25"/>
    <hyperlink ref="D53" r:id="rId26"/>
    <hyperlink ref="E53" r:id="rId27"/>
    <hyperlink ref="A55" r:id="rId28"/>
    <hyperlink ref="B55" r:id="rId29"/>
    <hyperlink ref="C55" r:id="rId30"/>
    <hyperlink ref="D55" r:id="rId31"/>
    <hyperlink ref="E55" r:id="rId32"/>
  </hyperlinks>
  <headerFooter/>
  <tableParts>
    <tablePart r:id="rId1"/>
    <tablePart r:id="rId2"/>
  </tableParts>
</worksheet>
</file>

<file path=xl/worksheets/sheet19.xml><?xml version="1.0" encoding="utf-8"?>
<worksheet xmlns:r="http://schemas.openxmlformats.org/officeDocument/2006/relationships" xmlns="http://schemas.openxmlformats.org/spreadsheetml/2006/main">
  <dimension ref="A1:E4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40</v>
      </c>
      <c r="B1" s="9" t="s">
        <v>40</v>
      </c>
      <c r="C1" s="9" t="s">
        <v>40</v>
      </c>
      <c r="D1" s="9" t="s">
        <v>40</v>
      </c>
      <c r="E1" s="9" t="s">
        <v>40</v>
      </c>
    </row>
    <row r="2">
      <c r="A2" s="9" t="s">
        <v>40</v>
      </c>
      <c r="B2" s="9" t="s">
        <v>40</v>
      </c>
      <c r="C2" s="9" t="s">
        <v>40</v>
      </c>
      <c r="D2" s="9" t="s">
        <v>40</v>
      </c>
      <c r="E2" s="9" t="s">
        <v>40</v>
      </c>
    </row>
    <row r="4">
      <c r="A4" s="18" t="s">
        <v>61</v>
      </c>
      <c r="B4" s="18" t="s">
        <v>61</v>
      </c>
      <c r="C4" s="18" t="s">
        <v>61</v>
      </c>
      <c r="D4" s="18" t="s">
        <v>61</v>
      </c>
      <c r="E4" s="18" t="s">
        <v>61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71</v>
      </c>
      <c r="D7" s="17" t="s">
        <v>267</v>
      </c>
      <c r="E7" s="17">
        <v>4.4103992078061882</v>
      </c>
    </row>
    <row r="8">
      <c r="A8" s="17" t="s">
        <v>90</v>
      </c>
      <c r="B8" s="17" t="s">
        <v>65</v>
      </c>
      <c r="C8" s="17" t="s">
        <v>71</v>
      </c>
      <c r="D8" s="17" t="s">
        <v>268</v>
      </c>
      <c r="E8" s="17">
        <v>7.6151976326014754</v>
      </c>
    </row>
    <row r="9">
      <c r="A9" s="17" t="s">
        <v>90</v>
      </c>
      <c r="B9" s="17" t="s">
        <v>65</v>
      </c>
      <c r="C9" s="17" t="s">
        <v>71</v>
      </c>
      <c r="D9" s="17" t="s">
        <v>269</v>
      </c>
      <c r="E9" s="17">
        <v>22.006396110377892</v>
      </c>
    </row>
    <row r="10">
      <c r="A10" s="17" t="s">
        <v>90</v>
      </c>
      <c r="B10" s="17" t="s">
        <v>65</v>
      </c>
      <c r="C10" s="17" t="s">
        <v>71</v>
      </c>
      <c r="D10" s="17" t="s">
        <v>270</v>
      </c>
      <c r="E10" s="17">
        <v>5.9118003939149526</v>
      </c>
    </row>
    <row r="11">
      <c r="A11" s="17" t="s">
        <v>90</v>
      </c>
      <c r="B11" s="17" t="s">
        <v>65</v>
      </c>
      <c r="C11" s="17" t="s">
        <v>71</v>
      </c>
      <c r="D11" s="17" t="s">
        <v>271</v>
      </c>
      <c r="E11" s="17">
        <v>7.2414016889168957</v>
      </c>
    </row>
    <row r="12">
      <c r="A12" s="17" t="s">
        <v>90</v>
      </c>
      <c r="B12" s="17" t="s">
        <v>65</v>
      </c>
      <c r="C12" s="17" t="s">
        <v>71</v>
      </c>
      <c r="D12" s="17" t="s">
        <v>272</v>
      </c>
      <c r="E12" s="17">
        <v>7.2414017181403239</v>
      </c>
    </row>
    <row r="13">
      <c r="A13" s="17" t="s">
        <v>90</v>
      </c>
      <c r="B13" s="17" t="s">
        <v>65</v>
      </c>
      <c r="C13" s="17" t="s">
        <v>71</v>
      </c>
      <c r="D13" s="17" t="s">
        <v>273</v>
      </c>
      <c r="E13" s="17">
        <v>2.7198994754714221</v>
      </c>
    </row>
    <row r="14">
      <c r="A14" s="17" t="s">
        <v>90</v>
      </c>
      <c r="B14" s="17" t="s">
        <v>65</v>
      </c>
      <c r="C14" s="17" t="s">
        <v>71</v>
      </c>
      <c r="D14" s="17" t="s">
        <v>274</v>
      </c>
      <c r="E14" s="17">
        <v>11.145096299515334</v>
      </c>
    </row>
    <row r="15">
      <c r="A15" s="17" t="s">
        <v>90</v>
      </c>
      <c r="B15" s="17" t="s">
        <v>65</v>
      </c>
      <c r="C15" s="17" t="s">
        <v>71</v>
      </c>
      <c r="D15" s="17" t="s">
        <v>275</v>
      </c>
      <c r="E15" s="17">
        <v>11.160431792403509</v>
      </c>
    </row>
    <row r="16">
      <c r="A16" s="17" t="s">
        <v>90</v>
      </c>
      <c r="B16" s="17" t="s">
        <v>65</v>
      </c>
      <c r="C16" s="17" t="s">
        <v>71</v>
      </c>
      <c r="D16" s="17" t="s">
        <v>276</v>
      </c>
      <c r="E16" s="17">
        <v>2.7198984127322188</v>
      </c>
    </row>
    <row r="17">
      <c r="A17" s="17" t="s">
        <v>90</v>
      </c>
      <c r="B17" s="17" t="s">
        <v>65</v>
      </c>
      <c r="C17" s="17" t="s">
        <v>71</v>
      </c>
      <c r="D17" s="17" t="s">
        <v>277</v>
      </c>
      <c r="E17" s="17">
        <v>8.88039945745355</v>
      </c>
    </row>
    <row r="18">
      <c r="A18" s="17" t="s">
        <v>90</v>
      </c>
      <c r="B18" s="17" t="s">
        <v>65</v>
      </c>
      <c r="C18" s="17" t="s">
        <v>71</v>
      </c>
      <c r="D18" s="17" t="s">
        <v>278</v>
      </c>
      <c r="E18" s="17">
        <v>8.8803994432438049</v>
      </c>
    </row>
    <row r="19">
      <c r="A19" s="17" t="s">
        <v>90</v>
      </c>
      <c r="B19" s="17" t="s">
        <v>65</v>
      </c>
      <c r="C19" s="17" t="s">
        <v>71</v>
      </c>
      <c r="D19" s="17" t="s">
        <v>247</v>
      </c>
      <c r="E19" s="17">
        <v>41.412396275065625</v>
      </c>
    </row>
    <row r="20">
      <c r="A20" s="17" t="s">
        <v>90</v>
      </c>
      <c r="B20" s="17" t="s">
        <v>65</v>
      </c>
      <c r="C20" s="17" t="s">
        <v>71</v>
      </c>
      <c r="D20" s="17" t="s">
        <v>248</v>
      </c>
      <c r="E20" s="17">
        <v>19.969195548068555</v>
      </c>
    </row>
    <row r="21">
      <c r="A21" s="17" t="s">
        <v>90</v>
      </c>
      <c r="B21" s="17" t="s">
        <v>65</v>
      </c>
      <c r="C21" s="17" t="s">
        <v>71</v>
      </c>
      <c r="D21" s="17" t="s">
        <v>279</v>
      </c>
      <c r="E21" s="17">
        <v>8.8803992798317335</v>
      </c>
    </row>
    <row r="22">
      <c r="A22" s="17" t="s">
        <v>90</v>
      </c>
      <c r="B22" s="17" t="s">
        <v>65</v>
      </c>
      <c r="C22" s="17" t="s">
        <v>71</v>
      </c>
      <c r="D22" s="17" t="s">
        <v>280</v>
      </c>
      <c r="E22" s="17">
        <v>6.2804980833908033</v>
      </c>
    </row>
    <row r="23">
      <c r="A23" s="17" t="s">
        <v>90</v>
      </c>
      <c r="B23" s="17" t="s">
        <v>65</v>
      </c>
      <c r="C23" s="17" t="s">
        <v>71</v>
      </c>
      <c r="D23" s="17" t="s">
        <v>249</v>
      </c>
      <c r="E23" s="17">
        <v>27.222803138643421</v>
      </c>
    </row>
    <row r="24">
      <c r="A24" s="17" t="s">
        <v>90</v>
      </c>
      <c r="B24" s="17" t="s">
        <v>65</v>
      </c>
      <c r="C24" s="17" t="s">
        <v>71</v>
      </c>
      <c r="D24" s="17" t="s">
        <v>281</v>
      </c>
      <c r="E24" s="17">
        <v>19.101790142456355</v>
      </c>
    </row>
    <row r="25">
      <c r="A25" s="17" t="s">
        <v>90</v>
      </c>
      <c r="B25" s="17" t="s">
        <v>65</v>
      </c>
      <c r="C25" s="17" t="s">
        <v>71</v>
      </c>
      <c r="D25" s="17" t="s">
        <v>250</v>
      </c>
      <c r="E25" s="17">
        <v>12.051000333183204</v>
      </c>
    </row>
    <row r="26">
      <c r="A26" s="17" t="s">
        <v>90</v>
      </c>
      <c r="B26" s="17" t="s">
        <v>65</v>
      </c>
      <c r="C26" s="17" t="s">
        <v>71</v>
      </c>
      <c r="D26" s="17" t="s">
        <v>251</v>
      </c>
      <c r="E26" s="17">
        <v>12.050999902608881</v>
      </c>
    </row>
    <row r="27">
      <c r="A27" s="17" t="s">
        <v>90</v>
      </c>
      <c r="B27" s="17" t="s">
        <v>65</v>
      </c>
      <c r="C27" s="17" t="s">
        <v>71</v>
      </c>
      <c r="D27" s="17" t="s">
        <v>252</v>
      </c>
      <c r="E27" s="17">
        <v>12.050999806912706</v>
      </c>
    </row>
    <row r="28">
      <c r="A28" s="17" t="s">
        <v>90</v>
      </c>
      <c r="B28" s="17" t="s">
        <v>65</v>
      </c>
      <c r="C28" s="17" t="s">
        <v>71</v>
      </c>
      <c r="D28" s="17" t="s">
        <v>282</v>
      </c>
      <c r="E28" s="17">
        <v>19.012392735422274</v>
      </c>
    </row>
    <row r="29">
      <c r="A29" s="17" t="s">
        <v>90</v>
      </c>
      <c r="B29" s="17" t="s">
        <v>65</v>
      </c>
      <c r="C29" s="17" t="s">
        <v>71</v>
      </c>
      <c r="D29" s="17" t="s">
        <v>283</v>
      </c>
      <c r="E29" s="17">
        <v>25.518899197540104</v>
      </c>
    </row>
    <row r="30">
      <c r="A30" s="17" t="s">
        <v>90</v>
      </c>
      <c r="B30" s="17" t="s">
        <v>65</v>
      </c>
      <c r="C30" s="17" t="s">
        <v>71</v>
      </c>
      <c r="D30" s="17" t="s">
        <v>284</v>
      </c>
      <c r="E30" s="17">
        <v>30.51399161248807</v>
      </c>
    </row>
    <row r="31">
      <c r="A31" s="17" t="s">
        <v>90</v>
      </c>
      <c r="B31" s="17" t="s">
        <v>65</v>
      </c>
      <c r="C31" s="17" t="s">
        <v>71</v>
      </c>
      <c r="D31" s="17" t="s">
        <v>253</v>
      </c>
      <c r="E31" s="17">
        <v>12.051000446315674</v>
      </c>
    </row>
    <row r="32">
      <c r="A32" s="17" t="s">
        <v>90</v>
      </c>
      <c r="B32" s="17" t="s">
        <v>65</v>
      </c>
      <c r="C32" s="17" t="s">
        <v>71</v>
      </c>
      <c r="D32" s="17" t="s">
        <v>254</v>
      </c>
      <c r="E32" s="17">
        <v>12.050999860301713</v>
      </c>
    </row>
    <row r="33">
      <c r="A33" s="17" t="s">
        <v>90</v>
      </c>
      <c r="B33" s="17" t="s">
        <v>65</v>
      </c>
      <c r="C33" s="17" t="s">
        <v>71</v>
      </c>
      <c r="D33" s="17" t="s">
        <v>255</v>
      </c>
      <c r="E33" s="17">
        <v>36.388360350445218</v>
      </c>
    </row>
    <row r="34">
      <c r="A34" s="17" t="s">
        <v>90</v>
      </c>
      <c r="B34" s="17" t="s">
        <v>65</v>
      </c>
      <c r="C34" s="17" t="s">
        <v>71</v>
      </c>
      <c r="D34" s="17" t="s">
        <v>285</v>
      </c>
      <c r="E34" s="17">
        <v>22.373093216012286</v>
      </c>
    </row>
    <row r="35">
      <c r="A35" s="17" t="s">
        <v>90</v>
      </c>
      <c r="B35" s="17" t="s">
        <v>65</v>
      </c>
      <c r="C35" s="17" t="s">
        <v>71</v>
      </c>
      <c r="D35" s="17" t="s">
        <v>286</v>
      </c>
      <c r="E35" s="17">
        <v>0.5874997852442998</v>
      </c>
    </row>
    <row r="36">
      <c r="A36" s="17" t="s">
        <v>90</v>
      </c>
      <c r="B36" s="17" t="s">
        <v>65</v>
      </c>
      <c r="C36" s="17" t="s">
        <v>71</v>
      </c>
      <c r="D36" s="17" t="s">
        <v>287</v>
      </c>
      <c r="E36" s="17">
        <v>8.8803994432438031</v>
      </c>
    </row>
    <row r="37">
      <c r="A37" s="17" t="s">
        <v>90</v>
      </c>
      <c r="B37" s="17" t="s">
        <v>65</v>
      </c>
      <c r="C37" s="17" t="s">
        <v>71</v>
      </c>
      <c r="D37" s="17" t="s">
        <v>256</v>
      </c>
      <c r="E37" s="17">
        <v>8.8803994574535565</v>
      </c>
    </row>
    <row r="38">
      <c r="A38" s="17" t="s">
        <v>90</v>
      </c>
      <c r="B38" s="17" t="s">
        <v>65</v>
      </c>
      <c r="C38" s="17" t="s">
        <v>71</v>
      </c>
      <c r="D38" s="17" t="s">
        <v>288</v>
      </c>
      <c r="E38" s="17">
        <v>8.8803994432438049</v>
      </c>
    </row>
    <row r="39">
      <c r="A39" s="17" t="s">
        <v>90</v>
      </c>
      <c r="B39" s="17" t="s">
        <v>65</v>
      </c>
      <c r="C39" s="17" t="s">
        <v>71</v>
      </c>
      <c r="D39" s="17" t="s">
        <v>257</v>
      </c>
      <c r="E39" s="17">
        <v>19.969195548068559</v>
      </c>
    </row>
    <row r="40">
      <c r="A40" s="17" t="s">
        <v>90</v>
      </c>
      <c r="B40" s="17" t="s">
        <v>65</v>
      </c>
      <c r="C40" s="17" t="s">
        <v>71</v>
      </c>
      <c r="D40" s="17" t="s">
        <v>289</v>
      </c>
      <c r="E40" s="17">
        <v>8.8803992798317264</v>
      </c>
    </row>
    <row r="41">
      <c r="A41" s="17" t="s">
        <v>90</v>
      </c>
      <c r="B41" s="17" t="s">
        <v>65</v>
      </c>
      <c r="C41" s="17" t="s">
        <v>71</v>
      </c>
      <c r="D41" s="17" t="s">
        <v>290</v>
      </c>
      <c r="E41" s="17">
        <v>8.8803994432438085</v>
      </c>
    </row>
    <row r="42">
      <c r="A42" s="17" t="s">
        <v>90</v>
      </c>
      <c r="B42" s="17" t="s">
        <v>65</v>
      </c>
      <c r="C42" s="17" t="s">
        <v>71</v>
      </c>
      <c r="D42" s="17" t="s">
        <v>291</v>
      </c>
      <c r="E42" s="17">
        <v>0.48749980626964323</v>
      </c>
    </row>
    <row r="43">
      <c r="A43" s="17" t="s">
        <v>90</v>
      </c>
      <c r="B43" s="17" t="s">
        <v>65</v>
      </c>
      <c r="C43" s="17" t="s">
        <v>71</v>
      </c>
      <c r="D43" s="17" t="s">
        <v>292</v>
      </c>
      <c r="E43" s="17">
        <v>3.2775012668320409</v>
      </c>
    </row>
    <row r="44">
      <c r="A44" s="17" t="s">
        <v>90</v>
      </c>
      <c r="B44" s="17" t="s">
        <v>65</v>
      </c>
      <c r="C44" s="17" t="s">
        <v>71</v>
      </c>
      <c r="D44" s="17" t="s">
        <v>258</v>
      </c>
      <c r="E44" s="17">
        <v>12.189299577449516</v>
      </c>
    </row>
    <row r="45">
      <c r="A45" s="17" t="s">
        <v>90</v>
      </c>
      <c r="B45" s="17" t="s">
        <v>65</v>
      </c>
      <c r="C45" s="17" t="s">
        <v>71</v>
      </c>
      <c r="D45" s="17" t="s">
        <v>259</v>
      </c>
      <c r="E45" s="17">
        <v>12.18929863331144</v>
      </c>
    </row>
    <row r="46">
      <c r="A46" s="17" t="s">
        <v>90</v>
      </c>
      <c r="B46" s="17" t="s">
        <v>65</v>
      </c>
      <c r="C46" s="17" t="s">
        <v>71</v>
      </c>
      <c r="D46" s="17" t="s">
        <v>260</v>
      </c>
      <c r="E46" s="17">
        <v>12.189298901753856</v>
      </c>
    </row>
    <row r="47">
      <c r="A47" s="17" t="s">
        <v>90</v>
      </c>
      <c r="B47" s="17" t="s">
        <v>65</v>
      </c>
      <c r="C47" s="17" t="s">
        <v>71</v>
      </c>
      <c r="D47" s="17" t="s">
        <v>261</v>
      </c>
      <c r="E47" s="17">
        <v>12.189299622445617</v>
      </c>
    </row>
    <row r="48">
      <c r="A48" s="17" t="s">
        <v>90</v>
      </c>
      <c r="B48" s="17" t="s">
        <v>65</v>
      </c>
      <c r="C48" s="17" t="s">
        <v>71</v>
      </c>
      <c r="D48" s="17" t="s">
        <v>262</v>
      </c>
      <c r="E48" s="17">
        <v>12.189299295074575</v>
      </c>
    </row>
    <row r="49">
      <c r="A49" s="1" t="s">
        <v>57</v>
      </c>
      <c r="B49" s="1" t="s">
        <v>57</v>
      </c>
      <c r="C49" s="1">
        <f>SUBTOTAL(103,Elements18_71[Elemento])</f>
      </c>
      <c r="D49" s="1" t="s">
        <v>57</v>
      </c>
      <c r="E49" s="1">
        <f>SUBTOTAL(109,Elements18_71[Totais:])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51130.6422831761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dimension ref="A1:E4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43</v>
      </c>
      <c r="B1" s="9" t="s">
        <v>43</v>
      </c>
      <c r="C1" s="9" t="s">
        <v>43</v>
      </c>
      <c r="D1" s="9" t="s">
        <v>43</v>
      </c>
      <c r="E1" s="9" t="s">
        <v>43</v>
      </c>
    </row>
    <row r="2">
      <c r="A2" s="9" t="s">
        <v>43</v>
      </c>
      <c r="B2" s="9" t="s">
        <v>43</v>
      </c>
      <c r="C2" s="9" t="s">
        <v>43</v>
      </c>
      <c r="D2" s="9" t="s">
        <v>43</v>
      </c>
      <c r="E2" s="9" t="s">
        <v>43</v>
      </c>
    </row>
    <row r="4">
      <c r="A4" s="18" t="s">
        <v>61</v>
      </c>
      <c r="B4" s="18" t="s">
        <v>61</v>
      </c>
      <c r="C4" s="18" t="s">
        <v>61</v>
      </c>
      <c r="D4" s="18" t="s">
        <v>61</v>
      </c>
      <c r="E4" s="18" t="s">
        <v>61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71</v>
      </c>
      <c r="D7" s="17" t="s">
        <v>267</v>
      </c>
      <c r="E7" s="17">
        <v>4.4103992078061882</v>
      </c>
    </row>
    <row r="8">
      <c r="A8" s="17" t="s">
        <v>90</v>
      </c>
      <c r="B8" s="17" t="s">
        <v>65</v>
      </c>
      <c r="C8" s="17" t="s">
        <v>71</v>
      </c>
      <c r="D8" s="17" t="s">
        <v>268</v>
      </c>
      <c r="E8" s="17">
        <v>7.6151976326014754</v>
      </c>
    </row>
    <row r="9">
      <c r="A9" s="17" t="s">
        <v>90</v>
      </c>
      <c r="B9" s="17" t="s">
        <v>65</v>
      </c>
      <c r="C9" s="17" t="s">
        <v>71</v>
      </c>
      <c r="D9" s="17" t="s">
        <v>269</v>
      </c>
      <c r="E9" s="17">
        <v>22.006396110377892</v>
      </c>
    </row>
    <row r="10">
      <c r="A10" s="17" t="s">
        <v>90</v>
      </c>
      <c r="B10" s="17" t="s">
        <v>65</v>
      </c>
      <c r="C10" s="17" t="s">
        <v>71</v>
      </c>
      <c r="D10" s="17" t="s">
        <v>270</v>
      </c>
      <c r="E10" s="17">
        <v>5.9118003939149526</v>
      </c>
    </row>
    <row r="11">
      <c r="A11" s="17" t="s">
        <v>90</v>
      </c>
      <c r="B11" s="17" t="s">
        <v>65</v>
      </c>
      <c r="C11" s="17" t="s">
        <v>71</v>
      </c>
      <c r="D11" s="17" t="s">
        <v>271</v>
      </c>
      <c r="E11" s="17">
        <v>7.2414016889168957</v>
      </c>
    </row>
    <row r="12">
      <c r="A12" s="17" t="s">
        <v>90</v>
      </c>
      <c r="B12" s="17" t="s">
        <v>65</v>
      </c>
      <c r="C12" s="17" t="s">
        <v>71</v>
      </c>
      <c r="D12" s="17" t="s">
        <v>272</v>
      </c>
      <c r="E12" s="17">
        <v>7.2414017181403239</v>
      </c>
    </row>
    <row r="13">
      <c r="A13" s="17" t="s">
        <v>90</v>
      </c>
      <c r="B13" s="17" t="s">
        <v>65</v>
      </c>
      <c r="C13" s="17" t="s">
        <v>71</v>
      </c>
      <c r="D13" s="17" t="s">
        <v>273</v>
      </c>
      <c r="E13" s="17">
        <v>2.7198994754714221</v>
      </c>
    </row>
    <row r="14">
      <c r="A14" s="17" t="s">
        <v>90</v>
      </c>
      <c r="B14" s="17" t="s">
        <v>65</v>
      </c>
      <c r="C14" s="17" t="s">
        <v>71</v>
      </c>
      <c r="D14" s="17" t="s">
        <v>274</v>
      </c>
      <c r="E14" s="17">
        <v>11.145096299515334</v>
      </c>
    </row>
    <row r="15">
      <c r="A15" s="17" t="s">
        <v>90</v>
      </c>
      <c r="B15" s="17" t="s">
        <v>65</v>
      </c>
      <c r="C15" s="17" t="s">
        <v>71</v>
      </c>
      <c r="D15" s="17" t="s">
        <v>275</v>
      </c>
      <c r="E15" s="17">
        <v>11.160431792403509</v>
      </c>
    </row>
    <row r="16">
      <c r="A16" s="17" t="s">
        <v>90</v>
      </c>
      <c r="B16" s="17" t="s">
        <v>65</v>
      </c>
      <c r="C16" s="17" t="s">
        <v>71</v>
      </c>
      <c r="D16" s="17" t="s">
        <v>276</v>
      </c>
      <c r="E16" s="17">
        <v>2.7198984127322188</v>
      </c>
    </row>
    <row r="17">
      <c r="A17" s="17" t="s">
        <v>90</v>
      </c>
      <c r="B17" s="17" t="s">
        <v>65</v>
      </c>
      <c r="C17" s="17" t="s">
        <v>71</v>
      </c>
      <c r="D17" s="17" t="s">
        <v>277</v>
      </c>
      <c r="E17" s="17">
        <v>8.88039945745355</v>
      </c>
    </row>
    <row r="18">
      <c r="A18" s="17" t="s">
        <v>90</v>
      </c>
      <c r="B18" s="17" t="s">
        <v>65</v>
      </c>
      <c r="C18" s="17" t="s">
        <v>71</v>
      </c>
      <c r="D18" s="17" t="s">
        <v>278</v>
      </c>
      <c r="E18" s="17">
        <v>8.8803994432438049</v>
      </c>
    </row>
    <row r="19">
      <c r="A19" s="17" t="s">
        <v>90</v>
      </c>
      <c r="B19" s="17" t="s">
        <v>65</v>
      </c>
      <c r="C19" s="17" t="s">
        <v>71</v>
      </c>
      <c r="D19" s="17" t="s">
        <v>247</v>
      </c>
      <c r="E19" s="17">
        <v>41.412396275065625</v>
      </c>
    </row>
    <row r="20">
      <c r="A20" s="17" t="s">
        <v>90</v>
      </c>
      <c r="B20" s="17" t="s">
        <v>65</v>
      </c>
      <c r="C20" s="17" t="s">
        <v>71</v>
      </c>
      <c r="D20" s="17" t="s">
        <v>248</v>
      </c>
      <c r="E20" s="17">
        <v>19.969195548068555</v>
      </c>
    </row>
    <row r="21">
      <c r="A21" s="17" t="s">
        <v>90</v>
      </c>
      <c r="B21" s="17" t="s">
        <v>65</v>
      </c>
      <c r="C21" s="17" t="s">
        <v>71</v>
      </c>
      <c r="D21" s="17" t="s">
        <v>279</v>
      </c>
      <c r="E21" s="17">
        <v>8.8803992798317335</v>
      </c>
    </row>
    <row r="22">
      <c r="A22" s="17" t="s">
        <v>90</v>
      </c>
      <c r="B22" s="17" t="s">
        <v>65</v>
      </c>
      <c r="C22" s="17" t="s">
        <v>71</v>
      </c>
      <c r="D22" s="17" t="s">
        <v>280</v>
      </c>
      <c r="E22" s="17">
        <v>6.2804980833908033</v>
      </c>
    </row>
    <row r="23">
      <c r="A23" s="17" t="s">
        <v>90</v>
      </c>
      <c r="B23" s="17" t="s">
        <v>65</v>
      </c>
      <c r="C23" s="17" t="s">
        <v>71</v>
      </c>
      <c r="D23" s="17" t="s">
        <v>249</v>
      </c>
      <c r="E23" s="17">
        <v>27.222803138643421</v>
      </c>
    </row>
    <row r="24">
      <c r="A24" s="17" t="s">
        <v>90</v>
      </c>
      <c r="B24" s="17" t="s">
        <v>65</v>
      </c>
      <c r="C24" s="17" t="s">
        <v>71</v>
      </c>
      <c r="D24" s="17" t="s">
        <v>281</v>
      </c>
      <c r="E24" s="17">
        <v>19.101790142456355</v>
      </c>
    </row>
    <row r="25">
      <c r="A25" s="17" t="s">
        <v>90</v>
      </c>
      <c r="B25" s="17" t="s">
        <v>65</v>
      </c>
      <c r="C25" s="17" t="s">
        <v>71</v>
      </c>
      <c r="D25" s="17" t="s">
        <v>250</v>
      </c>
      <c r="E25" s="17">
        <v>12.051000333183204</v>
      </c>
    </row>
    <row r="26">
      <c r="A26" s="17" t="s">
        <v>90</v>
      </c>
      <c r="B26" s="17" t="s">
        <v>65</v>
      </c>
      <c r="C26" s="17" t="s">
        <v>71</v>
      </c>
      <c r="D26" s="17" t="s">
        <v>251</v>
      </c>
      <c r="E26" s="17">
        <v>12.050999902608881</v>
      </c>
    </row>
    <row r="27">
      <c r="A27" s="17" t="s">
        <v>90</v>
      </c>
      <c r="B27" s="17" t="s">
        <v>65</v>
      </c>
      <c r="C27" s="17" t="s">
        <v>71</v>
      </c>
      <c r="D27" s="17" t="s">
        <v>252</v>
      </c>
      <c r="E27" s="17">
        <v>12.050999806912706</v>
      </c>
    </row>
    <row r="28">
      <c r="A28" s="17" t="s">
        <v>90</v>
      </c>
      <c r="B28" s="17" t="s">
        <v>65</v>
      </c>
      <c r="C28" s="17" t="s">
        <v>71</v>
      </c>
      <c r="D28" s="17" t="s">
        <v>282</v>
      </c>
      <c r="E28" s="17">
        <v>19.012392735422274</v>
      </c>
    </row>
    <row r="29">
      <c r="A29" s="17" t="s">
        <v>90</v>
      </c>
      <c r="B29" s="17" t="s">
        <v>65</v>
      </c>
      <c r="C29" s="17" t="s">
        <v>71</v>
      </c>
      <c r="D29" s="17" t="s">
        <v>283</v>
      </c>
      <c r="E29" s="17">
        <v>25.518899197540104</v>
      </c>
    </row>
    <row r="30">
      <c r="A30" s="17" t="s">
        <v>90</v>
      </c>
      <c r="B30" s="17" t="s">
        <v>65</v>
      </c>
      <c r="C30" s="17" t="s">
        <v>71</v>
      </c>
      <c r="D30" s="17" t="s">
        <v>284</v>
      </c>
      <c r="E30" s="17">
        <v>30.51399161248807</v>
      </c>
    </row>
    <row r="31">
      <c r="A31" s="17" t="s">
        <v>90</v>
      </c>
      <c r="B31" s="17" t="s">
        <v>65</v>
      </c>
      <c r="C31" s="17" t="s">
        <v>71</v>
      </c>
      <c r="D31" s="17" t="s">
        <v>253</v>
      </c>
      <c r="E31" s="17">
        <v>12.051000446315674</v>
      </c>
    </row>
    <row r="32">
      <c r="A32" s="17" t="s">
        <v>90</v>
      </c>
      <c r="B32" s="17" t="s">
        <v>65</v>
      </c>
      <c r="C32" s="17" t="s">
        <v>71</v>
      </c>
      <c r="D32" s="17" t="s">
        <v>254</v>
      </c>
      <c r="E32" s="17">
        <v>12.050999860301713</v>
      </c>
    </row>
    <row r="33">
      <c r="A33" s="17" t="s">
        <v>90</v>
      </c>
      <c r="B33" s="17" t="s">
        <v>65</v>
      </c>
      <c r="C33" s="17" t="s">
        <v>71</v>
      </c>
      <c r="D33" s="17" t="s">
        <v>255</v>
      </c>
      <c r="E33" s="17">
        <v>36.388360350445218</v>
      </c>
    </row>
    <row r="34">
      <c r="A34" s="17" t="s">
        <v>90</v>
      </c>
      <c r="B34" s="17" t="s">
        <v>65</v>
      </c>
      <c r="C34" s="17" t="s">
        <v>71</v>
      </c>
      <c r="D34" s="17" t="s">
        <v>285</v>
      </c>
      <c r="E34" s="17">
        <v>22.373093216012286</v>
      </c>
    </row>
    <row r="35">
      <c r="A35" s="17" t="s">
        <v>90</v>
      </c>
      <c r="B35" s="17" t="s">
        <v>65</v>
      </c>
      <c r="C35" s="17" t="s">
        <v>71</v>
      </c>
      <c r="D35" s="17" t="s">
        <v>286</v>
      </c>
      <c r="E35" s="17">
        <v>0.5874997852442998</v>
      </c>
    </row>
    <row r="36">
      <c r="A36" s="17" t="s">
        <v>90</v>
      </c>
      <c r="B36" s="17" t="s">
        <v>65</v>
      </c>
      <c r="C36" s="17" t="s">
        <v>71</v>
      </c>
      <c r="D36" s="17" t="s">
        <v>287</v>
      </c>
      <c r="E36" s="17">
        <v>8.8803994432438031</v>
      </c>
    </row>
    <row r="37">
      <c r="A37" s="17" t="s">
        <v>90</v>
      </c>
      <c r="B37" s="17" t="s">
        <v>65</v>
      </c>
      <c r="C37" s="17" t="s">
        <v>71</v>
      </c>
      <c r="D37" s="17" t="s">
        <v>256</v>
      </c>
      <c r="E37" s="17">
        <v>8.8803994574535565</v>
      </c>
    </row>
    <row r="38">
      <c r="A38" s="17" t="s">
        <v>90</v>
      </c>
      <c r="B38" s="17" t="s">
        <v>65</v>
      </c>
      <c r="C38" s="17" t="s">
        <v>71</v>
      </c>
      <c r="D38" s="17" t="s">
        <v>288</v>
      </c>
      <c r="E38" s="17">
        <v>8.8803994432438049</v>
      </c>
    </row>
    <row r="39">
      <c r="A39" s="17" t="s">
        <v>90</v>
      </c>
      <c r="B39" s="17" t="s">
        <v>65</v>
      </c>
      <c r="C39" s="17" t="s">
        <v>71</v>
      </c>
      <c r="D39" s="17" t="s">
        <v>257</v>
      </c>
      <c r="E39" s="17">
        <v>19.969195548068559</v>
      </c>
    </row>
    <row r="40">
      <c r="A40" s="17" t="s">
        <v>90</v>
      </c>
      <c r="B40" s="17" t="s">
        <v>65</v>
      </c>
      <c r="C40" s="17" t="s">
        <v>71</v>
      </c>
      <c r="D40" s="17" t="s">
        <v>289</v>
      </c>
      <c r="E40" s="17">
        <v>8.8803992798317264</v>
      </c>
    </row>
    <row r="41">
      <c r="A41" s="17" t="s">
        <v>90</v>
      </c>
      <c r="B41" s="17" t="s">
        <v>65</v>
      </c>
      <c r="C41" s="17" t="s">
        <v>71</v>
      </c>
      <c r="D41" s="17" t="s">
        <v>290</v>
      </c>
      <c r="E41" s="17">
        <v>8.8803994432438085</v>
      </c>
    </row>
    <row r="42">
      <c r="A42" s="17" t="s">
        <v>90</v>
      </c>
      <c r="B42" s="17" t="s">
        <v>65</v>
      </c>
      <c r="C42" s="17" t="s">
        <v>71</v>
      </c>
      <c r="D42" s="17" t="s">
        <v>291</v>
      </c>
      <c r="E42" s="17">
        <v>0.48749980626964323</v>
      </c>
    </row>
    <row r="43">
      <c r="A43" s="17" t="s">
        <v>90</v>
      </c>
      <c r="B43" s="17" t="s">
        <v>65</v>
      </c>
      <c r="C43" s="17" t="s">
        <v>71</v>
      </c>
      <c r="D43" s="17" t="s">
        <v>292</v>
      </c>
      <c r="E43" s="17">
        <v>3.2775012668320409</v>
      </c>
    </row>
    <row r="44">
      <c r="A44" s="17" t="s">
        <v>90</v>
      </c>
      <c r="B44" s="17" t="s">
        <v>65</v>
      </c>
      <c r="C44" s="17" t="s">
        <v>71</v>
      </c>
      <c r="D44" s="17" t="s">
        <v>258</v>
      </c>
      <c r="E44" s="17">
        <v>12.189299577449516</v>
      </c>
    </row>
    <row r="45">
      <c r="A45" s="17" t="s">
        <v>90</v>
      </c>
      <c r="B45" s="17" t="s">
        <v>65</v>
      </c>
      <c r="C45" s="17" t="s">
        <v>71</v>
      </c>
      <c r="D45" s="17" t="s">
        <v>259</v>
      </c>
      <c r="E45" s="17">
        <v>12.18929863331144</v>
      </c>
    </row>
    <row r="46">
      <c r="A46" s="17" t="s">
        <v>90</v>
      </c>
      <c r="B46" s="17" t="s">
        <v>65</v>
      </c>
      <c r="C46" s="17" t="s">
        <v>71</v>
      </c>
      <c r="D46" s="17" t="s">
        <v>260</v>
      </c>
      <c r="E46" s="17">
        <v>12.189298901753856</v>
      </c>
    </row>
    <row r="47">
      <c r="A47" s="17" t="s">
        <v>90</v>
      </c>
      <c r="B47" s="17" t="s">
        <v>65</v>
      </c>
      <c r="C47" s="17" t="s">
        <v>71</v>
      </c>
      <c r="D47" s="17" t="s">
        <v>261</v>
      </c>
      <c r="E47" s="17">
        <v>12.189299622445617</v>
      </c>
    </row>
    <row r="48">
      <c r="A48" s="17" t="s">
        <v>90</v>
      </c>
      <c r="B48" s="17" t="s">
        <v>65</v>
      </c>
      <c r="C48" s="17" t="s">
        <v>71</v>
      </c>
      <c r="D48" s="17" t="s">
        <v>262</v>
      </c>
      <c r="E48" s="17">
        <v>12.189299295074575</v>
      </c>
    </row>
    <row r="49">
      <c r="A49" s="1" t="s">
        <v>57</v>
      </c>
      <c r="B49" s="1" t="s">
        <v>57</v>
      </c>
      <c r="C49" s="1">
        <f>SUBTOTAL(103,Elements18_81[Elemento])</f>
      </c>
      <c r="D49" s="1" t="s">
        <v>57</v>
      </c>
      <c r="E49" s="1">
        <f>SUBTOTAL(109,Elements18_81[Totais:])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dimension ref="A1:E4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46</v>
      </c>
      <c r="B1" s="9" t="s">
        <v>46</v>
      </c>
      <c r="C1" s="9" t="s">
        <v>46</v>
      </c>
      <c r="D1" s="9" t="s">
        <v>46</v>
      </c>
      <c r="E1" s="9" t="s">
        <v>46</v>
      </c>
    </row>
    <row r="2">
      <c r="A2" s="9" t="s">
        <v>46</v>
      </c>
      <c r="B2" s="9" t="s">
        <v>46</v>
      </c>
      <c r="C2" s="9" t="s">
        <v>46</v>
      </c>
      <c r="D2" s="9" t="s">
        <v>46</v>
      </c>
      <c r="E2" s="9" t="s">
        <v>46</v>
      </c>
    </row>
    <row r="4">
      <c r="A4" s="18" t="s">
        <v>61</v>
      </c>
      <c r="B4" s="18" t="s">
        <v>61</v>
      </c>
      <c r="C4" s="18" t="s">
        <v>61</v>
      </c>
      <c r="D4" s="18" t="s">
        <v>61</v>
      </c>
      <c r="E4" s="18" t="s">
        <v>61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71</v>
      </c>
      <c r="D7" s="17" t="s">
        <v>267</v>
      </c>
      <c r="E7" s="17">
        <v>4.4103992078061882</v>
      </c>
    </row>
    <row r="8">
      <c r="A8" s="17" t="s">
        <v>90</v>
      </c>
      <c r="B8" s="17" t="s">
        <v>65</v>
      </c>
      <c r="C8" s="17" t="s">
        <v>71</v>
      </c>
      <c r="D8" s="17" t="s">
        <v>268</v>
      </c>
      <c r="E8" s="17">
        <v>7.6151976326014754</v>
      </c>
    </row>
    <row r="9">
      <c r="A9" s="17" t="s">
        <v>90</v>
      </c>
      <c r="B9" s="17" t="s">
        <v>65</v>
      </c>
      <c r="C9" s="17" t="s">
        <v>71</v>
      </c>
      <c r="D9" s="17" t="s">
        <v>269</v>
      </c>
      <c r="E9" s="17">
        <v>22.006396110377892</v>
      </c>
    </row>
    <row r="10">
      <c r="A10" s="17" t="s">
        <v>90</v>
      </c>
      <c r="B10" s="17" t="s">
        <v>65</v>
      </c>
      <c r="C10" s="17" t="s">
        <v>71</v>
      </c>
      <c r="D10" s="17" t="s">
        <v>270</v>
      </c>
      <c r="E10" s="17">
        <v>5.9118003939149526</v>
      </c>
    </row>
    <row r="11">
      <c r="A11" s="17" t="s">
        <v>90</v>
      </c>
      <c r="B11" s="17" t="s">
        <v>65</v>
      </c>
      <c r="C11" s="17" t="s">
        <v>71</v>
      </c>
      <c r="D11" s="17" t="s">
        <v>271</v>
      </c>
      <c r="E11" s="17">
        <v>7.2414016889168957</v>
      </c>
    </row>
    <row r="12">
      <c r="A12" s="17" t="s">
        <v>90</v>
      </c>
      <c r="B12" s="17" t="s">
        <v>65</v>
      </c>
      <c r="C12" s="17" t="s">
        <v>71</v>
      </c>
      <c r="D12" s="17" t="s">
        <v>272</v>
      </c>
      <c r="E12" s="17">
        <v>7.2414017181403239</v>
      </c>
    </row>
    <row r="13">
      <c r="A13" s="17" t="s">
        <v>90</v>
      </c>
      <c r="B13" s="17" t="s">
        <v>65</v>
      </c>
      <c r="C13" s="17" t="s">
        <v>71</v>
      </c>
      <c r="D13" s="17" t="s">
        <v>273</v>
      </c>
      <c r="E13" s="17">
        <v>2.7198994754714221</v>
      </c>
    </row>
    <row r="14">
      <c r="A14" s="17" t="s">
        <v>90</v>
      </c>
      <c r="B14" s="17" t="s">
        <v>65</v>
      </c>
      <c r="C14" s="17" t="s">
        <v>71</v>
      </c>
      <c r="D14" s="17" t="s">
        <v>274</v>
      </c>
      <c r="E14" s="17">
        <v>11.145096299515334</v>
      </c>
    </row>
    <row r="15">
      <c r="A15" s="17" t="s">
        <v>90</v>
      </c>
      <c r="B15" s="17" t="s">
        <v>65</v>
      </c>
      <c r="C15" s="17" t="s">
        <v>71</v>
      </c>
      <c r="D15" s="17" t="s">
        <v>275</v>
      </c>
      <c r="E15" s="17">
        <v>11.160431792403509</v>
      </c>
    </row>
    <row r="16">
      <c r="A16" s="17" t="s">
        <v>90</v>
      </c>
      <c r="B16" s="17" t="s">
        <v>65</v>
      </c>
      <c r="C16" s="17" t="s">
        <v>71</v>
      </c>
      <c r="D16" s="17" t="s">
        <v>276</v>
      </c>
      <c r="E16" s="17">
        <v>2.7198984127322188</v>
      </c>
    </row>
    <row r="17">
      <c r="A17" s="17" t="s">
        <v>90</v>
      </c>
      <c r="B17" s="17" t="s">
        <v>65</v>
      </c>
      <c r="C17" s="17" t="s">
        <v>71</v>
      </c>
      <c r="D17" s="17" t="s">
        <v>277</v>
      </c>
      <c r="E17" s="17">
        <v>8.88039945745355</v>
      </c>
    </row>
    <row r="18">
      <c r="A18" s="17" t="s">
        <v>90</v>
      </c>
      <c r="B18" s="17" t="s">
        <v>65</v>
      </c>
      <c r="C18" s="17" t="s">
        <v>71</v>
      </c>
      <c r="D18" s="17" t="s">
        <v>278</v>
      </c>
      <c r="E18" s="17">
        <v>8.8803994432438049</v>
      </c>
    </row>
    <row r="19">
      <c r="A19" s="17" t="s">
        <v>90</v>
      </c>
      <c r="B19" s="17" t="s">
        <v>65</v>
      </c>
      <c r="C19" s="17" t="s">
        <v>71</v>
      </c>
      <c r="D19" s="17" t="s">
        <v>247</v>
      </c>
      <c r="E19" s="17">
        <v>41.412396275065625</v>
      </c>
    </row>
    <row r="20">
      <c r="A20" s="17" t="s">
        <v>90</v>
      </c>
      <c r="B20" s="17" t="s">
        <v>65</v>
      </c>
      <c r="C20" s="17" t="s">
        <v>71</v>
      </c>
      <c r="D20" s="17" t="s">
        <v>248</v>
      </c>
      <c r="E20" s="17">
        <v>19.969195548068555</v>
      </c>
    </row>
    <row r="21">
      <c r="A21" s="17" t="s">
        <v>90</v>
      </c>
      <c r="B21" s="17" t="s">
        <v>65</v>
      </c>
      <c r="C21" s="17" t="s">
        <v>71</v>
      </c>
      <c r="D21" s="17" t="s">
        <v>279</v>
      </c>
      <c r="E21" s="17">
        <v>8.8803992798317335</v>
      </c>
    </row>
    <row r="22">
      <c r="A22" s="17" t="s">
        <v>90</v>
      </c>
      <c r="B22" s="17" t="s">
        <v>65</v>
      </c>
      <c r="C22" s="17" t="s">
        <v>71</v>
      </c>
      <c r="D22" s="17" t="s">
        <v>280</v>
      </c>
      <c r="E22" s="17">
        <v>6.2804980833908033</v>
      </c>
    </row>
    <row r="23">
      <c r="A23" s="17" t="s">
        <v>90</v>
      </c>
      <c r="B23" s="17" t="s">
        <v>65</v>
      </c>
      <c r="C23" s="17" t="s">
        <v>71</v>
      </c>
      <c r="D23" s="17" t="s">
        <v>249</v>
      </c>
      <c r="E23" s="17">
        <v>27.222803138643421</v>
      </c>
    </row>
    <row r="24">
      <c r="A24" s="17" t="s">
        <v>90</v>
      </c>
      <c r="B24" s="17" t="s">
        <v>65</v>
      </c>
      <c r="C24" s="17" t="s">
        <v>71</v>
      </c>
      <c r="D24" s="17" t="s">
        <v>281</v>
      </c>
      <c r="E24" s="17">
        <v>19.101790142456355</v>
      </c>
    </row>
    <row r="25">
      <c r="A25" s="17" t="s">
        <v>90</v>
      </c>
      <c r="B25" s="17" t="s">
        <v>65</v>
      </c>
      <c r="C25" s="17" t="s">
        <v>71</v>
      </c>
      <c r="D25" s="17" t="s">
        <v>250</v>
      </c>
      <c r="E25" s="17">
        <v>12.051000333183204</v>
      </c>
    </row>
    <row r="26">
      <c r="A26" s="17" t="s">
        <v>90</v>
      </c>
      <c r="B26" s="17" t="s">
        <v>65</v>
      </c>
      <c r="C26" s="17" t="s">
        <v>71</v>
      </c>
      <c r="D26" s="17" t="s">
        <v>251</v>
      </c>
      <c r="E26" s="17">
        <v>12.050999902608881</v>
      </c>
    </row>
    <row r="27">
      <c r="A27" s="17" t="s">
        <v>90</v>
      </c>
      <c r="B27" s="17" t="s">
        <v>65</v>
      </c>
      <c r="C27" s="17" t="s">
        <v>71</v>
      </c>
      <c r="D27" s="17" t="s">
        <v>252</v>
      </c>
      <c r="E27" s="17">
        <v>12.050999806912706</v>
      </c>
    </row>
    <row r="28">
      <c r="A28" s="17" t="s">
        <v>90</v>
      </c>
      <c r="B28" s="17" t="s">
        <v>65</v>
      </c>
      <c r="C28" s="17" t="s">
        <v>71</v>
      </c>
      <c r="D28" s="17" t="s">
        <v>282</v>
      </c>
      <c r="E28" s="17">
        <v>19.012392735422274</v>
      </c>
    </row>
    <row r="29">
      <c r="A29" s="17" t="s">
        <v>90</v>
      </c>
      <c r="B29" s="17" t="s">
        <v>65</v>
      </c>
      <c r="C29" s="17" t="s">
        <v>71</v>
      </c>
      <c r="D29" s="17" t="s">
        <v>283</v>
      </c>
      <c r="E29" s="17">
        <v>25.518899197540104</v>
      </c>
    </row>
    <row r="30">
      <c r="A30" s="17" t="s">
        <v>90</v>
      </c>
      <c r="B30" s="17" t="s">
        <v>65</v>
      </c>
      <c r="C30" s="17" t="s">
        <v>71</v>
      </c>
      <c r="D30" s="17" t="s">
        <v>284</v>
      </c>
      <c r="E30" s="17">
        <v>30.51399161248807</v>
      </c>
    </row>
    <row r="31">
      <c r="A31" s="17" t="s">
        <v>90</v>
      </c>
      <c r="B31" s="17" t="s">
        <v>65</v>
      </c>
      <c r="C31" s="17" t="s">
        <v>71</v>
      </c>
      <c r="D31" s="17" t="s">
        <v>253</v>
      </c>
      <c r="E31" s="17">
        <v>12.051000446315674</v>
      </c>
    </row>
    <row r="32">
      <c r="A32" s="17" t="s">
        <v>90</v>
      </c>
      <c r="B32" s="17" t="s">
        <v>65</v>
      </c>
      <c r="C32" s="17" t="s">
        <v>71</v>
      </c>
      <c r="D32" s="17" t="s">
        <v>254</v>
      </c>
      <c r="E32" s="17">
        <v>12.050999860301713</v>
      </c>
    </row>
    <row r="33">
      <c r="A33" s="17" t="s">
        <v>90</v>
      </c>
      <c r="B33" s="17" t="s">
        <v>65</v>
      </c>
      <c r="C33" s="17" t="s">
        <v>71</v>
      </c>
      <c r="D33" s="17" t="s">
        <v>255</v>
      </c>
      <c r="E33" s="17">
        <v>36.388360350445218</v>
      </c>
    </row>
    <row r="34">
      <c r="A34" s="17" t="s">
        <v>90</v>
      </c>
      <c r="B34" s="17" t="s">
        <v>65</v>
      </c>
      <c r="C34" s="17" t="s">
        <v>71</v>
      </c>
      <c r="D34" s="17" t="s">
        <v>285</v>
      </c>
      <c r="E34" s="17">
        <v>22.373093216012286</v>
      </c>
    </row>
    <row r="35">
      <c r="A35" s="17" t="s">
        <v>90</v>
      </c>
      <c r="B35" s="17" t="s">
        <v>65</v>
      </c>
      <c r="C35" s="17" t="s">
        <v>71</v>
      </c>
      <c r="D35" s="17" t="s">
        <v>286</v>
      </c>
      <c r="E35" s="17">
        <v>0.5874997852442998</v>
      </c>
    </row>
    <row r="36">
      <c r="A36" s="17" t="s">
        <v>90</v>
      </c>
      <c r="B36" s="17" t="s">
        <v>65</v>
      </c>
      <c r="C36" s="17" t="s">
        <v>71</v>
      </c>
      <c r="D36" s="17" t="s">
        <v>287</v>
      </c>
      <c r="E36" s="17">
        <v>8.8803994432438031</v>
      </c>
    </row>
    <row r="37">
      <c r="A37" s="17" t="s">
        <v>90</v>
      </c>
      <c r="B37" s="17" t="s">
        <v>65</v>
      </c>
      <c r="C37" s="17" t="s">
        <v>71</v>
      </c>
      <c r="D37" s="17" t="s">
        <v>256</v>
      </c>
      <c r="E37" s="17">
        <v>8.8803994574535565</v>
      </c>
    </row>
    <row r="38">
      <c r="A38" s="17" t="s">
        <v>90</v>
      </c>
      <c r="B38" s="17" t="s">
        <v>65</v>
      </c>
      <c r="C38" s="17" t="s">
        <v>71</v>
      </c>
      <c r="D38" s="17" t="s">
        <v>288</v>
      </c>
      <c r="E38" s="17">
        <v>8.8803994432438049</v>
      </c>
    </row>
    <row r="39">
      <c r="A39" s="17" t="s">
        <v>90</v>
      </c>
      <c r="B39" s="17" t="s">
        <v>65</v>
      </c>
      <c r="C39" s="17" t="s">
        <v>71</v>
      </c>
      <c r="D39" s="17" t="s">
        <v>257</v>
      </c>
      <c r="E39" s="17">
        <v>19.969195548068559</v>
      </c>
    </row>
    <row r="40">
      <c r="A40" s="17" t="s">
        <v>90</v>
      </c>
      <c r="B40" s="17" t="s">
        <v>65</v>
      </c>
      <c r="C40" s="17" t="s">
        <v>71</v>
      </c>
      <c r="D40" s="17" t="s">
        <v>289</v>
      </c>
      <c r="E40" s="17">
        <v>8.8803992798317264</v>
      </c>
    </row>
    <row r="41">
      <c r="A41" s="17" t="s">
        <v>90</v>
      </c>
      <c r="B41" s="17" t="s">
        <v>65</v>
      </c>
      <c r="C41" s="17" t="s">
        <v>71</v>
      </c>
      <c r="D41" s="17" t="s">
        <v>290</v>
      </c>
      <c r="E41" s="17">
        <v>8.8803994432438085</v>
      </c>
    </row>
    <row r="42">
      <c r="A42" s="17" t="s">
        <v>90</v>
      </c>
      <c r="B42" s="17" t="s">
        <v>65</v>
      </c>
      <c r="C42" s="17" t="s">
        <v>71</v>
      </c>
      <c r="D42" s="17" t="s">
        <v>291</v>
      </c>
      <c r="E42" s="17">
        <v>0.48749980626964323</v>
      </c>
    </row>
    <row r="43">
      <c r="A43" s="17" t="s">
        <v>90</v>
      </c>
      <c r="B43" s="17" t="s">
        <v>65</v>
      </c>
      <c r="C43" s="17" t="s">
        <v>71</v>
      </c>
      <c r="D43" s="17" t="s">
        <v>292</v>
      </c>
      <c r="E43" s="17">
        <v>3.2775012668320409</v>
      </c>
    </row>
    <row r="44">
      <c r="A44" s="17" t="s">
        <v>90</v>
      </c>
      <c r="B44" s="17" t="s">
        <v>65</v>
      </c>
      <c r="C44" s="17" t="s">
        <v>71</v>
      </c>
      <c r="D44" s="17" t="s">
        <v>258</v>
      </c>
      <c r="E44" s="17">
        <v>12.189299577449516</v>
      </c>
    </row>
    <row r="45">
      <c r="A45" s="17" t="s">
        <v>90</v>
      </c>
      <c r="B45" s="17" t="s">
        <v>65</v>
      </c>
      <c r="C45" s="17" t="s">
        <v>71</v>
      </c>
      <c r="D45" s="17" t="s">
        <v>259</v>
      </c>
      <c r="E45" s="17">
        <v>12.18929863331144</v>
      </c>
    </row>
    <row r="46">
      <c r="A46" s="17" t="s">
        <v>90</v>
      </c>
      <c r="B46" s="17" t="s">
        <v>65</v>
      </c>
      <c r="C46" s="17" t="s">
        <v>71</v>
      </c>
      <c r="D46" s="17" t="s">
        <v>260</v>
      </c>
      <c r="E46" s="17">
        <v>12.189298901753856</v>
      </c>
    </row>
    <row r="47">
      <c r="A47" s="17" t="s">
        <v>90</v>
      </c>
      <c r="B47" s="17" t="s">
        <v>65</v>
      </c>
      <c r="C47" s="17" t="s">
        <v>71</v>
      </c>
      <c r="D47" s="17" t="s">
        <v>261</v>
      </c>
      <c r="E47" s="17">
        <v>12.189299622445617</v>
      </c>
    </row>
    <row r="48">
      <c r="A48" s="17" t="s">
        <v>90</v>
      </c>
      <c r="B48" s="17" t="s">
        <v>65</v>
      </c>
      <c r="C48" s="17" t="s">
        <v>71</v>
      </c>
      <c r="D48" s="17" t="s">
        <v>262</v>
      </c>
      <c r="E48" s="17">
        <v>12.189299295074575</v>
      </c>
    </row>
    <row r="49">
      <c r="A49" s="1" t="s">
        <v>57</v>
      </c>
      <c r="B49" s="1" t="s">
        <v>57</v>
      </c>
      <c r="C49" s="1">
        <f>SUBTOTAL(103,Elements18_91[Elemento])</f>
      </c>
      <c r="D49" s="1" t="s">
        <v>57</v>
      </c>
      <c r="E49" s="1">
        <f>SUBTOTAL(109,Elements18_91[Totais:])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dimension ref="A1:E4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49</v>
      </c>
      <c r="B1" s="9" t="s">
        <v>49</v>
      </c>
      <c r="C1" s="9" t="s">
        <v>49</v>
      </c>
      <c r="D1" s="9" t="s">
        <v>49</v>
      </c>
      <c r="E1" s="9" t="s">
        <v>49</v>
      </c>
    </row>
    <row r="2">
      <c r="A2" s="9" t="s">
        <v>49</v>
      </c>
      <c r="B2" s="9" t="s">
        <v>49</v>
      </c>
      <c r="C2" s="9" t="s">
        <v>49</v>
      </c>
      <c r="D2" s="9" t="s">
        <v>49</v>
      </c>
      <c r="E2" s="9" t="s">
        <v>49</v>
      </c>
    </row>
    <row r="4">
      <c r="A4" s="18" t="s">
        <v>61</v>
      </c>
      <c r="B4" s="18" t="s">
        <v>61</v>
      </c>
      <c r="C4" s="18" t="s">
        <v>61</v>
      </c>
      <c r="D4" s="18" t="s">
        <v>61</v>
      </c>
      <c r="E4" s="18" t="s">
        <v>61</v>
      </c>
    </row>
    <row r="5">
      <c r="A5" s="23" t="s">
        <v>57</v>
      </c>
      <c r="B5" s="23" t="s">
        <v>57</v>
      </c>
      <c r="C5" s="23" t="s">
        <v>57</v>
      </c>
      <c r="D5" s="23" t="s">
        <v>57</v>
      </c>
      <c r="E5" s="23" t="s">
        <v>57</v>
      </c>
    </row>
    <row r="6">
      <c r="A6" s="16" t="s">
        <v>85</v>
      </c>
      <c r="B6" s="16" t="s">
        <v>86</v>
      </c>
      <c r="C6" s="16" t="s">
        <v>87</v>
      </c>
      <c r="D6" s="16" t="s">
        <v>88</v>
      </c>
      <c r="E6" s="16" t="s">
        <v>89</v>
      </c>
    </row>
    <row r="7">
      <c r="A7" s="17" t="s">
        <v>90</v>
      </c>
      <c r="B7" s="17" t="s">
        <v>65</v>
      </c>
      <c r="C7" s="17" t="s">
        <v>71</v>
      </c>
      <c r="D7" s="17" t="s">
        <v>267</v>
      </c>
      <c r="E7" s="17">
        <v>4.4103992078061882</v>
      </c>
    </row>
    <row r="8">
      <c r="A8" s="17" t="s">
        <v>90</v>
      </c>
      <c r="B8" s="17" t="s">
        <v>65</v>
      </c>
      <c r="C8" s="17" t="s">
        <v>71</v>
      </c>
      <c r="D8" s="17" t="s">
        <v>268</v>
      </c>
      <c r="E8" s="17">
        <v>7.6151976326014754</v>
      </c>
    </row>
    <row r="9">
      <c r="A9" s="17" t="s">
        <v>90</v>
      </c>
      <c r="B9" s="17" t="s">
        <v>65</v>
      </c>
      <c r="C9" s="17" t="s">
        <v>71</v>
      </c>
      <c r="D9" s="17" t="s">
        <v>269</v>
      </c>
      <c r="E9" s="17">
        <v>22.006396110377892</v>
      </c>
    </row>
    <row r="10">
      <c r="A10" s="17" t="s">
        <v>90</v>
      </c>
      <c r="B10" s="17" t="s">
        <v>65</v>
      </c>
      <c r="C10" s="17" t="s">
        <v>71</v>
      </c>
      <c r="D10" s="17" t="s">
        <v>270</v>
      </c>
      <c r="E10" s="17">
        <v>5.9118003939149526</v>
      </c>
    </row>
    <row r="11">
      <c r="A11" s="17" t="s">
        <v>90</v>
      </c>
      <c r="B11" s="17" t="s">
        <v>65</v>
      </c>
      <c r="C11" s="17" t="s">
        <v>71</v>
      </c>
      <c r="D11" s="17" t="s">
        <v>271</v>
      </c>
      <c r="E11" s="17">
        <v>7.2414016889168957</v>
      </c>
    </row>
    <row r="12">
      <c r="A12" s="17" t="s">
        <v>90</v>
      </c>
      <c r="B12" s="17" t="s">
        <v>65</v>
      </c>
      <c r="C12" s="17" t="s">
        <v>71</v>
      </c>
      <c r="D12" s="17" t="s">
        <v>272</v>
      </c>
      <c r="E12" s="17">
        <v>7.2414017181403239</v>
      </c>
    </row>
    <row r="13">
      <c r="A13" s="17" t="s">
        <v>90</v>
      </c>
      <c r="B13" s="17" t="s">
        <v>65</v>
      </c>
      <c r="C13" s="17" t="s">
        <v>71</v>
      </c>
      <c r="D13" s="17" t="s">
        <v>273</v>
      </c>
      <c r="E13" s="17">
        <v>2.7198994754714221</v>
      </c>
    </row>
    <row r="14">
      <c r="A14" s="17" t="s">
        <v>90</v>
      </c>
      <c r="B14" s="17" t="s">
        <v>65</v>
      </c>
      <c r="C14" s="17" t="s">
        <v>71</v>
      </c>
      <c r="D14" s="17" t="s">
        <v>274</v>
      </c>
      <c r="E14" s="17">
        <v>11.145096299515334</v>
      </c>
    </row>
    <row r="15">
      <c r="A15" s="17" t="s">
        <v>90</v>
      </c>
      <c r="B15" s="17" t="s">
        <v>65</v>
      </c>
      <c r="C15" s="17" t="s">
        <v>71</v>
      </c>
      <c r="D15" s="17" t="s">
        <v>275</v>
      </c>
      <c r="E15" s="17">
        <v>11.160431792403509</v>
      </c>
    </row>
    <row r="16">
      <c r="A16" s="17" t="s">
        <v>90</v>
      </c>
      <c r="B16" s="17" t="s">
        <v>65</v>
      </c>
      <c r="C16" s="17" t="s">
        <v>71</v>
      </c>
      <c r="D16" s="17" t="s">
        <v>276</v>
      </c>
      <c r="E16" s="17">
        <v>2.7198984127322188</v>
      </c>
    </row>
    <row r="17">
      <c r="A17" s="17" t="s">
        <v>90</v>
      </c>
      <c r="B17" s="17" t="s">
        <v>65</v>
      </c>
      <c r="C17" s="17" t="s">
        <v>71</v>
      </c>
      <c r="D17" s="17" t="s">
        <v>277</v>
      </c>
      <c r="E17" s="17">
        <v>8.88039945745355</v>
      </c>
    </row>
    <row r="18">
      <c r="A18" s="17" t="s">
        <v>90</v>
      </c>
      <c r="B18" s="17" t="s">
        <v>65</v>
      </c>
      <c r="C18" s="17" t="s">
        <v>71</v>
      </c>
      <c r="D18" s="17" t="s">
        <v>278</v>
      </c>
      <c r="E18" s="17">
        <v>8.8803994432438049</v>
      </c>
    </row>
    <row r="19">
      <c r="A19" s="17" t="s">
        <v>90</v>
      </c>
      <c r="B19" s="17" t="s">
        <v>65</v>
      </c>
      <c r="C19" s="17" t="s">
        <v>71</v>
      </c>
      <c r="D19" s="17" t="s">
        <v>247</v>
      </c>
      <c r="E19" s="17">
        <v>41.412396275065625</v>
      </c>
    </row>
    <row r="20">
      <c r="A20" s="17" t="s">
        <v>90</v>
      </c>
      <c r="B20" s="17" t="s">
        <v>65</v>
      </c>
      <c r="C20" s="17" t="s">
        <v>71</v>
      </c>
      <c r="D20" s="17" t="s">
        <v>248</v>
      </c>
      <c r="E20" s="17">
        <v>19.969195548068555</v>
      </c>
    </row>
    <row r="21">
      <c r="A21" s="17" t="s">
        <v>90</v>
      </c>
      <c r="B21" s="17" t="s">
        <v>65</v>
      </c>
      <c r="C21" s="17" t="s">
        <v>71</v>
      </c>
      <c r="D21" s="17" t="s">
        <v>279</v>
      </c>
      <c r="E21" s="17">
        <v>8.8803992798317335</v>
      </c>
    </row>
    <row r="22">
      <c r="A22" s="17" t="s">
        <v>90</v>
      </c>
      <c r="B22" s="17" t="s">
        <v>65</v>
      </c>
      <c r="C22" s="17" t="s">
        <v>71</v>
      </c>
      <c r="D22" s="17" t="s">
        <v>280</v>
      </c>
      <c r="E22" s="17">
        <v>6.2804980833908033</v>
      </c>
    </row>
    <row r="23">
      <c r="A23" s="17" t="s">
        <v>90</v>
      </c>
      <c r="B23" s="17" t="s">
        <v>65</v>
      </c>
      <c r="C23" s="17" t="s">
        <v>71</v>
      </c>
      <c r="D23" s="17" t="s">
        <v>249</v>
      </c>
      <c r="E23" s="17">
        <v>27.222803138643421</v>
      </c>
    </row>
    <row r="24">
      <c r="A24" s="17" t="s">
        <v>90</v>
      </c>
      <c r="B24" s="17" t="s">
        <v>65</v>
      </c>
      <c r="C24" s="17" t="s">
        <v>71</v>
      </c>
      <c r="D24" s="17" t="s">
        <v>281</v>
      </c>
      <c r="E24" s="17">
        <v>19.101790142456355</v>
      </c>
    </row>
    <row r="25">
      <c r="A25" s="17" t="s">
        <v>90</v>
      </c>
      <c r="B25" s="17" t="s">
        <v>65</v>
      </c>
      <c r="C25" s="17" t="s">
        <v>71</v>
      </c>
      <c r="D25" s="17" t="s">
        <v>250</v>
      </c>
      <c r="E25" s="17">
        <v>12.051000333183204</v>
      </c>
    </row>
    <row r="26">
      <c r="A26" s="17" t="s">
        <v>90</v>
      </c>
      <c r="B26" s="17" t="s">
        <v>65</v>
      </c>
      <c r="C26" s="17" t="s">
        <v>71</v>
      </c>
      <c r="D26" s="17" t="s">
        <v>251</v>
      </c>
      <c r="E26" s="17">
        <v>12.050999902608881</v>
      </c>
    </row>
    <row r="27">
      <c r="A27" s="17" t="s">
        <v>90</v>
      </c>
      <c r="B27" s="17" t="s">
        <v>65</v>
      </c>
      <c r="C27" s="17" t="s">
        <v>71</v>
      </c>
      <c r="D27" s="17" t="s">
        <v>252</v>
      </c>
      <c r="E27" s="17">
        <v>12.050999806912706</v>
      </c>
    </row>
    <row r="28">
      <c r="A28" s="17" t="s">
        <v>90</v>
      </c>
      <c r="B28" s="17" t="s">
        <v>65</v>
      </c>
      <c r="C28" s="17" t="s">
        <v>71</v>
      </c>
      <c r="D28" s="17" t="s">
        <v>282</v>
      </c>
      <c r="E28" s="17">
        <v>19.012392735422274</v>
      </c>
    </row>
    <row r="29">
      <c r="A29" s="17" t="s">
        <v>90</v>
      </c>
      <c r="B29" s="17" t="s">
        <v>65</v>
      </c>
      <c r="C29" s="17" t="s">
        <v>71</v>
      </c>
      <c r="D29" s="17" t="s">
        <v>283</v>
      </c>
      <c r="E29" s="17">
        <v>25.518899197540104</v>
      </c>
    </row>
    <row r="30">
      <c r="A30" s="17" t="s">
        <v>90</v>
      </c>
      <c r="B30" s="17" t="s">
        <v>65</v>
      </c>
      <c r="C30" s="17" t="s">
        <v>71</v>
      </c>
      <c r="D30" s="17" t="s">
        <v>284</v>
      </c>
      <c r="E30" s="17">
        <v>30.51399161248807</v>
      </c>
    </row>
    <row r="31">
      <c r="A31" s="17" t="s">
        <v>90</v>
      </c>
      <c r="B31" s="17" t="s">
        <v>65</v>
      </c>
      <c r="C31" s="17" t="s">
        <v>71</v>
      </c>
      <c r="D31" s="17" t="s">
        <v>253</v>
      </c>
      <c r="E31" s="17">
        <v>12.051000446315674</v>
      </c>
    </row>
    <row r="32">
      <c r="A32" s="17" t="s">
        <v>90</v>
      </c>
      <c r="B32" s="17" t="s">
        <v>65</v>
      </c>
      <c r="C32" s="17" t="s">
        <v>71</v>
      </c>
      <c r="D32" s="17" t="s">
        <v>254</v>
      </c>
      <c r="E32" s="17">
        <v>12.050999860301713</v>
      </c>
    </row>
    <row r="33">
      <c r="A33" s="17" t="s">
        <v>90</v>
      </c>
      <c r="B33" s="17" t="s">
        <v>65</v>
      </c>
      <c r="C33" s="17" t="s">
        <v>71</v>
      </c>
      <c r="D33" s="17" t="s">
        <v>255</v>
      </c>
      <c r="E33" s="17">
        <v>36.388360350445218</v>
      </c>
    </row>
    <row r="34">
      <c r="A34" s="17" t="s">
        <v>90</v>
      </c>
      <c r="B34" s="17" t="s">
        <v>65</v>
      </c>
      <c r="C34" s="17" t="s">
        <v>71</v>
      </c>
      <c r="D34" s="17" t="s">
        <v>285</v>
      </c>
      <c r="E34" s="17">
        <v>22.373093216012286</v>
      </c>
    </row>
    <row r="35">
      <c r="A35" s="17" t="s">
        <v>90</v>
      </c>
      <c r="B35" s="17" t="s">
        <v>65</v>
      </c>
      <c r="C35" s="17" t="s">
        <v>71</v>
      </c>
      <c r="D35" s="17" t="s">
        <v>286</v>
      </c>
      <c r="E35" s="17">
        <v>0.5874997852442998</v>
      </c>
    </row>
    <row r="36">
      <c r="A36" s="17" t="s">
        <v>90</v>
      </c>
      <c r="B36" s="17" t="s">
        <v>65</v>
      </c>
      <c r="C36" s="17" t="s">
        <v>71</v>
      </c>
      <c r="D36" s="17" t="s">
        <v>287</v>
      </c>
      <c r="E36" s="17">
        <v>8.8803994432438031</v>
      </c>
    </row>
    <row r="37">
      <c r="A37" s="17" t="s">
        <v>90</v>
      </c>
      <c r="B37" s="17" t="s">
        <v>65</v>
      </c>
      <c r="C37" s="17" t="s">
        <v>71</v>
      </c>
      <c r="D37" s="17" t="s">
        <v>256</v>
      </c>
      <c r="E37" s="17">
        <v>8.8803994574535565</v>
      </c>
    </row>
    <row r="38">
      <c r="A38" s="17" t="s">
        <v>90</v>
      </c>
      <c r="B38" s="17" t="s">
        <v>65</v>
      </c>
      <c r="C38" s="17" t="s">
        <v>71</v>
      </c>
      <c r="D38" s="17" t="s">
        <v>288</v>
      </c>
      <c r="E38" s="17">
        <v>8.8803994432438049</v>
      </c>
    </row>
    <row r="39">
      <c r="A39" s="17" t="s">
        <v>90</v>
      </c>
      <c r="B39" s="17" t="s">
        <v>65</v>
      </c>
      <c r="C39" s="17" t="s">
        <v>71</v>
      </c>
      <c r="D39" s="17" t="s">
        <v>257</v>
      </c>
      <c r="E39" s="17">
        <v>19.969195548068559</v>
      </c>
    </row>
    <row r="40">
      <c r="A40" s="17" t="s">
        <v>90</v>
      </c>
      <c r="B40" s="17" t="s">
        <v>65</v>
      </c>
      <c r="C40" s="17" t="s">
        <v>71</v>
      </c>
      <c r="D40" s="17" t="s">
        <v>289</v>
      </c>
      <c r="E40" s="17">
        <v>8.8803992798317264</v>
      </c>
    </row>
    <row r="41">
      <c r="A41" s="17" t="s">
        <v>90</v>
      </c>
      <c r="B41" s="17" t="s">
        <v>65</v>
      </c>
      <c r="C41" s="17" t="s">
        <v>71</v>
      </c>
      <c r="D41" s="17" t="s">
        <v>290</v>
      </c>
      <c r="E41" s="17">
        <v>8.8803994432438085</v>
      </c>
    </row>
    <row r="42">
      <c r="A42" s="17" t="s">
        <v>90</v>
      </c>
      <c r="B42" s="17" t="s">
        <v>65</v>
      </c>
      <c r="C42" s="17" t="s">
        <v>71</v>
      </c>
      <c r="D42" s="17" t="s">
        <v>291</v>
      </c>
      <c r="E42" s="17">
        <v>0.48749980626964323</v>
      </c>
    </row>
    <row r="43">
      <c r="A43" s="17" t="s">
        <v>90</v>
      </c>
      <c r="B43" s="17" t="s">
        <v>65</v>
      </c>
      <c r="C43" s="17" t="s">
        <v>71</v>
      </c>
      <c r="D43" s="17" t="s">
        <v>292</v>
      </c>
      <c r="E43" s="17">
        <v>3.2775012668320409</v>
      </c>
    </row>
    <row r="44">
      <c r="A44" s="17" t="s">
        <v>90</v>
      </c>
      <c r="B44" s="17" t="s">
        <v>65</v>
      </c>
      <c r="C44" s="17" t="s">
        <v>71</v>
      </c>
      <c r="D44" s="17" t="s">
        <v>258</v>
      </c>
      <c r="E44" s="17">
        <v>12.189299577449516</v>
      </c>
    </row>
    <row r="45">
      <c r="A45" s="17" t="s">
        <v>90</v>
      </c>
      <c r="B45" s="17" t="s">
        <v>65</v>
      </c>
      <c r="C45" s="17" t="s">
        <v>71</v>
      </c>
      <c r="D45" s="17" t="s">
        <v>259</v>
      </c>
      <c r="E45" s="17">
        <v>12.18929863331144</v>
      </c>
    </row>
    <row r="46">
      <c r="A46" s="17" t="s">
        <v>90</v>
      </c>
      <c r="B46" s="17" t="s">
        <v>65</v>
      </c>
      <c r="C46" s="17" t="s">
        <v>71</v>
      </c>
      <c r="D46" s="17" t="s">
        <v>260</v>
      </c>
      <c r="E46" s="17">
        <v>12.189298901753856</v>
      </c>
    </row>
    <row r="47">
      <c r="A47" s="17" t="s">
        <v>90</v>
      </c>
      <c r="B47" s="17" t="s">
        <v>65</v>
      </c>
      <c r="C47" s="17" t="s">
        <v>71</v>
      </c>
      <c r="D47" s="17" t="s">
        <v>261</v>
      </c>
      <c r="E47" s="17">
        <v>12.189299622445617</v>
      </c>
    </row>
    <row r="48">
      <c r="A48" s="17" t="s">
        <v>90</v>
      </c>
      <c r="B48" s="17" t="s">
        <v>65</v>
      </c>
      <c r="C48" s="17" t="s">
        <v>71</v>
      </c>
      <c r="D48" s="17" t="s">
        <v>262</v>
      </c>
      <c r="E48" s="17">
        <v>12.189299295074575</v>
      </c>
    </row>
    <row r="49">
      <c r="A49" s="1" t="s">
        <v>57</v>
      </c>
      <c r="B49" s="1" t="s">
        <v>57</v>
      </c>
      <c r="C49" s="1">
        <f>SUBTOTAL(103,Elements18_101[Elemento])</f>
      </c>
      <c r="D49" s="1" t="s">
        <v>57</v>
      </c>
      <c r="E49" s="1">
        <f>SUBTOTAL(109,Elements18_101[Totais:])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1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50</v>
      </c>
      <c r="G2" s="12">
        <v>9.71896102</v>
      </c>
      <c r="H2" s="12">
        <v>11.64817478247</v>
      </c>
      <c r="I2" s="12">
        <v>24545.033901620784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67</v>
      </c>
      <c r="D8" s="17" t="s">
        <v>56</v>
      </c>
      <c r="E8" s="17">
        <v>2107.2044776455359</v>
      </c>
    </row>
    <row r="9">
      <c r="A9" s="17" t="s">
        <v>57</v>
      </c>
      <c r="B9" s="17" t="s">
        <v>57</v>
      </c>
      <c r="C9" s="17">
        <f>SUBTOTAL(109,Criteria_Summary18.1[Elementos])</f>
      </c>
      <c r="D9" s="17" t="s">
        <v>57</v>
      </c>
      <c r="E9" s="17">
        <f>SUBTOTAL(109,Criteria_Summary18.1[Total])</f>
      </c>
    </row>
    <row r="10">
      <c r="A10" s="18" t="s">
        <v>58</v>
      </c>
      <c r="B10" s="18">
        <v>0</v>
      </c>
      <c r="C10" s="19"/>
      <c r="D10" s="19"/>
      <c r="E10" s="18">
        <v>2107.2</v>
      </c>
    </row>
    <row r="13">
      <c r="A13" s="18" t="s">
        <v>56</v>
      </c>
      <c r="B13" s="18" t="s">
        <v>56</v>
      </c>
      <c r="C13" s="18" t="s">
        <v>56</v>
      </c>
      <c r="D13" s="18" t="s">
        <v>56</v>
      </c>
      <c r="E13" s="18" t="s">
        <v>56</v>
      </c>
    </row>
    <row r="14">
      <c r="A14" s="20"/>
      <c r="B14" s="20"/>
      <c r="C14" s="20"/>
      <c r="D14" s="20"/>
      <c r="E14" s="20"/>
    </row>
    <row r="15">
      <c r="A15" s="21" t="s">
        <v>52</v>
      </c>
      <c r="B15" s="21" t="s">
        <v>53</v>
      </c>
      <c r="C15" s="21" t="s">
        <v>59</v>
      </c>
      <c r="D15" s="21" t="s">
        <v>59</v>
      </c>
      <c r="E15" s="21" t="s">
        <v>9</v>
      </c>
    </row>
    <row r="16">
      <c r="A16" s="17" t="s">
        <v>55</v>
      </c>
      <c r="B16" s="17">
        <v>67</v>
      </c>
      <c r="C16" s="17" t="s">
        <v>60</v>
      </c>
      <c r="D16" s="17" t="s">
        <v>60</v>
      </c>
      <c r="E16" s="17">
        <v>2107.2044776455359</v>
      </c>
    </row>
  </sheetData>
  <mergeCells>
    <mergeCell ref="A5:E5"/>
    <mergeCell ref="A6:E6"/>
    <mergeCell ref="A13:E13"/>
    <mergeCell ref="A14:E14"/>
    <mergeCell ref="C15:D15"/>
    <mergeCell ref="C16:D1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5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16</v>
      </c>
      <c r="F2" s="12" t="s">
        <v>21</v>
      </c>
      <c r="G2" s="12">
        <v>1.62961431</v>
      </c>
      <c r="H2" s="12">
        <v>1.9530927505350002</v>
      </c>
      <c r="I2" s="12">
        <v>842.68139814583117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22</v>
      </c>
      <c r="D8" s="17" t="s">
        <v>61</v>
      </c>
      <c r="E8" s="17">
        <v>108.37703680695044</v>
      </c>
    </row>
    <row r="9">
      <c r="A9" s="17">
        <v>2</v>
      </c>
      <c r="B9" s="17" t="s">
        <v>55</v>
      </c>
      <c r="C9" s="17">
        <v>16</v>
      </c>
      <c r="D9" s="17" t="s">
        <v>61</v>
      </c>
      <c r="E9" s="17">
        <v>275.04384669710214</v>
      </c>
    </row>
    <row r="10">
      <c r="A10" s="17">
        <v>3</v>
      </c>
      <c r="B10" s="17" t="s">
        <v>55</v>
      </c>
      <c r="C10" s="17">
        <v>1</v>
      </c>
      <c r="D10" s="17" t="s">
        <v>61</v>
      </c>
      <c r="E10" s="17">
        <v>48.034906351132484</v>
      </c>
    </row>
    <row r="11">
      <c r="A11" s="17" t="s">
        <v>57</v>
      </c>
      <c r="B11" s="17" t="s">
        <v>57</v>
      </c>
      <c r="C11" s="17">
        <f>SUBTOTAL(109,Criteria_Summary18.2[Elementos])</f>
      </c>
      <c r="D11" s="17" t="s">
        <v>57</v>
      </c>
      <c r="E11" s="17">
        <f>SUBTOTAL(109,Criteria_Summary18.2[Total])</f>
      </c>
    </row>
    <row r="12">
      <c r="A12" s="18" t="s">
        <v>58</v>
      </c>
      <c r="B12" s="18">
        <v>0</v>
      </c>
      <c r="C12" s="19"/>
      <c r="D12" s="19"/>
      <c r="E12" s="18">
        <v>431.46</v>
      </c>
    </row>
    <row r="15">
      <c r="A15" s="18" t="s">
        <v>61</v>
      </c>
      <c r="B15" s="18" t="s">
        <v>61</v>
      </c>
      <c r="C15" s="18" t="s">
        <v>61</v>
      </c>
      <c r="D15" s="18" t="s">
        <v>61</v>
      </c>
      <c r="E15" s="18" t="s">
        <v>61</v>
      </c>
    </row>
    <row r="16">
      <c r="A16" s="20"/>
      <c r="B16" s="20"/>
      <c r="C16" s="20"/>
      <c r="D16" s="20"/>
      <c r="E16" s="20"/>
    </row>
    <row r="17">
      <c r="A17" s="21" t="s">
        <v>52</v>
      </c>
      <c r="B17" s="21" t="s">
        <v>53</v>
      </c>
      <c r="C17" s="21" t="s">
        <v>59</v>
      </c>
      <c r="D17" s="21" t="s">
        <v>59</v>
      </c>
      <c r="E17" s="21" t="s">
        <v>9</v>
      </c>
    </row>
    <row r="18">
      <c r="A18" s="17" t="s">
        <v>55</v>
      </c>
      <c r="B18" s="17">
        <v>22</v>
      </c>
      <c r="C18" s="17" t="s">
        <v>60</v>
      </c>
      <c r="D18" s="17" t="s">
        <v>60</v>
      </c>
      <c r="E18" s="17">
        <v>108.37703680695044</v>
      </c>
    </row>
    <row r="20">
      <c r="A20" s="22" t="s">
        <v>62</v>
      </c>
      <c r="B20" s="22" t="s">
        <v>62</v>
      </c>
      <c r="C20" s="22" t="s">
        <v>62</v>
      </c>
      <c r="D20" s="22" t="s">
        <v>62</v>
      </c>
      <c r="E20" s="22" t="s">
        <v>62</v>
      </c>
    </row>
    <row r="21">
      <c r="A21" s="21" t="s">
        <v>63</v>
      </c>
      <c r="B21" s="21" t="s">
        <v>63</v>
      </c>
      <c r="C21" s="21" t="s">
        <v>63</v>
      </c>
      <c r="D21" s="21" t="s">
        <v>64</v>
      </c>
      <c r="E21" s="21"/>
    </row>
    <row r="22">
      <c r="A22" s="17"/>
      <c r="B22" s="17"/>
      <c r="C22" s="17"/>
      <c r="D22" s="17" t="s">
        <v>65</v>
      </c>
      <c r="E22" s="17" t="s">
        <v>66</v>
      </c>
    </row>
    <row r="24">
      <c r="A24" s="22" t="s">
        <v>67</v>
      </c>
      <c r="B24" s="22" t="s">
        <v>67</v>
      </c>
      <c r="C24" s="22" t="s">
        <v>67</v>
      </c>
      <c r="D24" s="22" t="s">
        <v>67</v>
      </c>
      <c r="E24" s="22" t="s">
        <v>67</v>
      </c>
    </row>
    <row r="25">
      <c r="A25" s="21" t="s">
        <v>68</v>
      </c>
      <c r="B25" s="21"/>
      <c r="C25" s="21"/>
      <c r="D25" s="21" t="s">
        <v>52</v>
      </c>
      <c r="E25" s="21"/>
    </row>
    <row r="26">
      <c r="A26" s="17" t="s">
        <v>69</v>
      </c>
      <c r="B26" s="17" t="s">
        <v>69</v>
      </c>
      <c r="C26" s="17" t="s">
        <v>69</v>
      </c>
      <c r="D26" s="17" t="s">
        <v>70</v>
      </c>
      <c r="E26" s="17" t="s">
        <v>66</v>
      </c>
    </row>
    <row r="28">
      <c r="A28" s="18" t="s">
        <v>61</v>
      </c>
      <c r="B28" s="18" t="s">
        <v>61</v>
      </c>
      <c r="C28" s="18" t="s">
        <v>61</v>
      </c>
      <c r="D28" s="18" t="s">
        <v>61</v>
      </c>
      <c r="E28" s="18" t="s">
        <v>61</v>
      </c>
    </row>
    <row r="29">
      <c r="A29" s="20"/>
      <c r="B29" s="20"/>
      <c r="C29" s="20"/>
      <c r="D29" s="20"/>
      <c r="E29" s="20"/>
    </row>
    <row r="30">
      <c r="A30" s="21" t="s">
        <v>52</v>
      </c>
      <c r="B30" s="21" t="s">
        <v>53</v>
      </c>
      <c r="C30" s="21" t="s">
        <v>59</v>
      </c>
      <c r="D30" s="21" t="s">
        <v>59</v>
      </c>
      <c r="E30" s="21" t="s">
        <v>9</v>
      </c>
    </row>
    <row r="31">
      <c r="A31" s="17" t="s">
        <v>55</v>
      </c>
      <c r="B31" s="17">
        <v>16</v>
      </c>
      <c r="C31" s="17" t="s">
        <v>60</v>
      </c>
      <c r="D31" s="17" t="s">
        <v>60</v>
      </c>
      <c r="E31" s="17">
        <v>275.04384669710214</v>
      </c>
    </row>
    <row r="33">
      <c r="A33" s="22" t="s">
        <v>62</v>
      </c>
      <c r="B33" s="22" t="s">
        <v>62</v>
      </c>
      <c r="C33" s="22" t="s">
        <v>62</v>
      </c>
      <c r="D33" s="22" t="s">
        <v>62</v>
      </c>
      <c r="E33" s="22" t="s">
        <v>62</v>
      </c>
    </row>
    <row r="34">
      <c r="A34" s="21" t="s">
        <v>63</v>
      </c>
      <c r="B34" s="21" t="s">
        <v>63</v>
      </c>
      <c r="C34" s="21" t="s">
        <v>63</v>
      </c>
      <c r="D34" s="21" t="s">
        <v>64</v>
      </c>
      <c r="E34" s="21"/>
    </row>
    <row r="35">
      <c r="A35" s="17"/>
      <c r="B35" s="17"/>
      <c r="C35" s="17"/>
      <c r="D35" s="17" t="s">
        <v>65</v>
      </c>
      <c r="E35" s="17" t="s">
        <v>66</v>
      </c>
    </row>
    <row r="37">
      <c r="A37" s="22" t="s">
        <v>67</v>
      </c>
      <c r="B37" s="22" t="s">
        <v>67</v>
      </c>
      <c r="C37" s="22" t="s">
        <v>67</v>
      </c>
      <c r="D37" s="22" t="s">
        <v>67</v>
      </c>
      <c r="E37" s="22" t="s">
        <v>67</v>
      </c>
    </row>
    <row r="38">
      <c r="A38" s="21" t="s">
        <v>68</v>
      </c>
      <c r="B38" s="21"/>
      <c r="C38" s="21"/>
      <c r="D38" s="21" t="s">
        <v>52</v>
      </c>
      <c r="E38" s="21"/>
    </row>
    <row r="39">
      <c r="A39" s="17" t="s">
        <v>69</v>
      </c>
      <c r="B39" s="17" t="s">
        <v>69</v>
      </c>
      <c r="C39" s="17" t="s">
        <v>69</v>
      </c>
      <c r="D39" s="17" t="s">
        <v>71</v>
      </c>
      <c r="E39" s="17" t="s">
        <v>66</v>
      </c>
    </row>
    <row r="41">
      <c r="A41" s="22" t="s">
        <v>72</v>
      </c>
      <c r="B41" s="22" t="s">
        <v>72</v>
      </c>
      <c r="C41" s="22" t="s">
        <v>72</v>
      </c>
      <c r="D41" s="22" t="s">
        <v>72</v>
      </c>
      <c r="E41" s="22" t="s">
        <v>72</v>
      </c>
    </row>
    <row r="42">
      <c r="A42" s="21" t="s">
        <v>52</v>
      </c>
      <c r="B42" s="21" t="s">
        <v>73</v>
      </c>
      <c r="C42" s="21" t="s">
        <v>74</v>
      </c>
      <c r="D42" s="21" t="s">
        <v>75</v>
      </c>
      <c r="E42" s="21"/>
    </row>
    <row r="43">
      <c r="A43" s="17" t="s">
        <v>76</v>
      </c>
      <c r="B43" s="17" t="s">
        <v>77</v>
      </c>
      <c r="C43" s="17" t="s">
        <v>78</v>
      </c>
      <c r="D43" s="17" t="s">
        <v>79</v>
      </c>
      <c r="E43" s="17" t="s">
        <v>80</v>
      </c>
    </row>
    <row r="45">
      <c r="A45" s="18" t="s">
        <v>61</v>
      </c>
      <c r="B45" s="18" t="s">
        <v>61</v>
      </c>
      <c r="C45" s="18" t="s">
        <v>61</v>
      </c>
      <c r="D45" s="18" t="s">
        <v>61</v>
      </c>
      <c r="E45" s="18" t="s">
        <v>61</v>
      </c>
    </row>
    <row r="46">
      <c r="A46" s="20"/>
      <c r="B46" s="20"/>
      <c r="C46" s="20"/>
      <c r="D46" s="20"/>
      <c r="E46" s="20"/>
    </row>
    <row r="47">
      <c r="A47" s="21" t="s">
        <v>52</v>
      </c>
      <c r="B47" s="21" t="s">
        <v>53</v>
      </c>
      <c r="C47" s="21" t="s">
        <v>59</v>
      </c>
      <c r="D47" s="21" t="s">
        <v>59</v>
      </c>
      <c r="E47" s="21" t="s">
        <v>9</v>
      </c>
    </row>
    <row r="48">
      <c r="A48" s="17" t="s">
        <v>55</v>
      </c>
      <c r="B48" s="17">
        <v>1</v>
      </c>
      <c r="C48" s="17" t="s">
        <v>60</v>
      </c>
      <c r="D48" s="17" t="s">
        <v>60</v>
      </c>
      <c r="E48" s="17">
        <v>48.034906351132484</v>
      </c>
    </row>
    <row r="50">
      <c r="A50" s="22" t="s">
        <v>62</v>
      </c>
      <c r="B50" s="22" t="s">
        <v>62</v>
      </c>
      <c r="C50" s="22" t="s">
        <v>62</v>
      </c>
      <c r="D50" s="22" t="s">
        <v>62</v>
      </c>
      <c r="E50" s="22" t="s">
        <v>62</v>
      </c>
    </row>
    <row r="51">
      <c r="A51" s="21" t="s">
        <v>63</v>
      </c>
      <c r="B51" s="21" t="s">
        <v>63</v>
      </c>
      <c r="C51" s="21" t="s">
        <v>63</v>
      </c>
      <c r="D51" s="21" t="s">
        <v>64</v>
      </c>
      <c r="E51" s="21"/>
    </row>
    <row r="52">
      <c r="A52" s="17"/>
      <c r="B52" s="17"/>
      <c r="C52" s="17"/>
      <c r="D52" s="17" t="s">
        <v>65</v>
      </c>
      <c r="E52" s="17" t="s">
        <v>66</v>
      </c>
    </row>
    <row r="54">
      <c r="A54" s="22" t="s">
        <v>67</v>
      </c>
      <c r="B54" s="22" t="s">
        <v>67</v>
      </c>
      <c r="C54" s="22" t="s">
        <v>67</v>
      </c>
      <c r="D54" s="22" t="s">
        <v>67</v>
      </c>
      <c r="E54" s="22" t="s">
        <v>67</v>
      </c>
    </row>
    <row r="55">
      <c r="A55" s="21" t="s">
        <v>68</v>
      </c>
      <c r="B55" s="21"/>
      <c r="C55" s="21"/>
      <c r="D55" s="21" t="s">
        <v>52</v>
      </c>
      <c r="E55" s="21"/>
    </row>
    <row r="56">
      <c r="A56" s="17" t="s">
        <v>69</v>
      </c>
      <c r="B56" s="17" t="s">
        <v>69</v>
      </c>
      <c r="C56" s="17" t="s">
        <v>69</v>
      </c>
      <c r="D56" s="17" t="s">
        <v>81</v>
      </c>
      <c r="E56" s="17" t="s">
        <v>66</v>
      </c>
    </row>
  </sheetData>
  <mergeCells>
    <mergeCell ref="A5:E5"/>
    <mergeCell ref="A6:E6"/>
    <mergeCell ref="A15:E15"/>
    <mergeCell ref="A16:E16"/>
    <mergeCell ref="C17:D17"/>
    <mergeCell ref="C18:D18"/>
    <mergeCell ref="A20:E20"/>
    <mergeCell ref="A21:C21"/>
    <mergeCell ref="A24:E24"/>
    <mergeCell ref="A25"/>
    <mergeCell ref="A26:C26"/>
    <mergeCell ref="A28:E28"/>
    <mergeCell ref="A29:E29"/>
    <mergeCell ref="C30:D30"/>
    <mergeCell ref="C31:D31"/>
    <mergeCell ref="A33:E33"/>
    <mergeCell ref="A34:C34"/>
    <mergeCell ref="A37:E37"/>
    <mergeCell ref="A38"/>
    <mergeCell ref="A39:C39"/>
    <mergeCell ref="A41:E41"/>
    <mergeCell ref="A45:E45"/>
    <mergeCell ref="A46:E46"/>
    <mergeCell ref="C47:D47"/>
    <mergeCell ref="C48:D48"/>
    <mergeCell ref="A50:E50"/>
    <mergeCell ref="A51:C51"/>
    <mergeCell ref="A54:E54"/>
    <mergeCell ref="A55"/>
    <mergeCell ref="A56:C56"/>
  </mergeCells>
  <hyperlinks>
    <hyperlink ref="A2" r:id="rId2"/>
    <hyperlink ref="F2" r:id="rId3"/>
    <hyperlink ref="E12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7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22</v>
      </c>
      <c r="B2" s="12" t="s">
        <v>23</v>
      </c>
      <c r="C2" s="12" t="s">
        <v>14</v>
      </c>
      <c r="D2" s="12" t="s">
        <v>24</v>
      </c>
      <c r="E2" s="12" t="s">
        <v>16</v>
      </c>
      <c r="F2" s="12" t="s">
        <v>25</v>
      </c>
      <c r="G2" s="12">
        <v>0.89555381</v>
      </c>
      <c r="H2" s="12">
        <v>1.0733212412850002</v>
      </c>
      <c r="I2" s="12">
        <v>1396.5197334607394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1</v>
      </c>
      <c r="D8" s="17" t="s">
        <v>61</v>
      </c>
      <c r="E8" s="17">
        <v>48.034906351132484</v>
      </c>
    </row>
    <row r="9">
      <c r="A9" s="17">
        <v>2</v>
      </c>
      <c r="B9" s="17" t="s">
        <v>55</v>
      </c>
      <c r="C9" s="17">
        <v>16</v>
      </c>
      <c r="D9" s="17" t="s">
        <v>61</v>
      </c>
      <c r="E9" s="17">
        <v>275.04384669710214</v>
      </c>
    </row>
    <row r="10">
      <c r="A10" s="17">
        <v>3</v>
      </c>
      <c r="B10" s="17" t="s">
        <v>55</v>
      </c>
      <c r="C10" s="17">
        <v>22</v>
      </c>
      <c r="D10" s="17" t="s">
        <v>61</v>
      </c>
      <c r="E10" s="17">
        <v>108.37703680695044</v>
      </c>
    </row>
    <row r="11">
      <c r="A11" s="17">
        <v>4</v>
      </c>
      <c r="B11" s="17" t="s">
        <v>55</v>
      </c>
      <c r="C11" s="17">
        <v>2</v>
      </c>
      <c r="D11" s="17" t="s">
        <v>61</v>
      </c>
      <c r="E11" s="17">
        <v>869.66647345157662</v>
      </c>
    </row>
    <row r="12">
      <c r="A12" s="17" t="s">
        <v>57</v>
      </c>
      <c r="B12" s="17" t="s">
        <v>57</v>
      </c>
      <c r="C12" s="17">
        <f>SUBTOTAL(109,Criteria_Summary18.3[Elementos])</f>
      </c>
      <c r="D12" s="17" t="s">
        <v>57</v>
      </c>
      <c r="E12" s="17">
        <f>SUBTOTAL(109,Criteria_Summary18.3[Total])</f>
      </c>
    </row>
    <row r="13">
      <c r="A13" s="18" t="s">
        <v>58</v>
      </c>
      <c r="B13" s="18">
        <v>0</v>
      </c>
      <c r="C13" s="19"/>
      <c r="D13" s="19"/>
      <c r="E13" s="18">
        <v>1301.12</v>
      </c>
    </row>
    <row r="16">
      <c r="A16" s="18" t="s">
        <v>61</v>
      </c>
      <c r="B16" s="18" t="s">
        <v>61</v>
      </c>
      <c r="C16" s="18" t="s">
        <v>61</v>
      </c>
      <c r="D16" s="18" t="s">
        <v>61</v>
      </c>
      <c r="E16" s="18" t="s">
        <v>61</v>
      </c>
    </row>
    <row r="17">
      <c r="A17" s="20"/>
      <c r="B17" s="20"/>
      <c r="C17" s="20"/>
      <c r="D17" s="20"/>
      <c r="E17" s="20"/>
    </row>
    <row r="18">
      <c r="A18" s="21" t="s">
        <v>52</v>
      </c>
      <c r="B18" s="21" t="s">
        <v>53</v>
      </c>
      <c r="C18" s="21" t="s">
        <v>59</v>
      </c>
      <c r="D18" s="21" t="s">
        <v>59</v>
      </c>
      <c r="E18" s="21" t="s">
        <v>9</v>
      </c>
    </row>
    <row r="19">
      <c r="A19" s="17" t="s">
        <v>55</v>
      </c>
      <c r="B19" s="17">
        <v>1</v>
      </c>
      <c r="C19" s="17" t="s">
        <v>60</v>
      </c>
      <c r="D19" s="17" t="s">
        <v>60</v>
      </c>
      <c r="E19" s="17">
        <v>48.034906351132484</v>
      </c>
    </row>
    <row r="21">
      <c r="A21" s="22" t="s">
        <v>62</v>
      </c>
      <c r="B21" s="22" t="s">
        <v>62</v>
      </c>
      <c r="C21" s="22" t="s">
        <v>62</v>
      </c>
      <c r="D21" s="22" t="s">
        <v>62</v>
      </c>
      <c r="E21" s="22" t="s">
        <v>62</v>
      </c>
    </row>
    <row r="22">
      <c r="A22" s="21" t="s">
        <v>63</v>
      </c>
      <c r="B22" s="21" t="s">
        <v>63</v>
      </c>
      <c r="C22" s="21" t="s">
        <v>63</v>
      </c>
      <c r="D22" s="21" t="s">
        <v>64</v>
      </c>
      <c r="E22" s="21"/>
    </row>
    <row r="23">
      <c r="A23" s="17"/>
      <c r="B23" s="17"/>
      <c r="C23" s="17"/>
      <c r="D23" s="17" t="s">
        <v>65</v>
      </c>
      <c r="E23" s="17" t="s">
        <v>66</v>
      </c>
    </row>
    <row r="25">
      <c r="A25" s="22" t="s">
        <v>67</v>
      </c>
      <c r="B25" s="22" t="s">
        <v>67</v>
      </c>
      <c r="C25" s="22" t="s">
        <v>67</v>
      </c>
      <c r="D25" s="22" t="s">
        <v>67</v>
      </c>
      <c r="E25" s="22" t="s">
        <v>67</v>
      </c>
    </row>
    <row r="26">
      <c r="A26" s="21" t="s">
        <v>68</v>
      </c>
      <c r="B26" s="21"/>
      <c r="C26" s="21"/>
      <c r="D26" s="21" t="s">
        <v>52</v>
      </c>
      <c r="E26" s="21"/>
    </row>
    <row r="27">
      <c r="A27" s="17" t="s">
        <v>69</v>
      </c>
      <c r="B27" s="17" t="s">
        <v>69</v>
      </c>
      <c r="C27" s="17" t="s">
        <v>69</v>
      </c>
      <c r="D27" s="17" t="s">
        <v>81</v>
      </c>
      <c r="E27" s="17" t="s">
        <v>66</v>
      </c>
    </row>
    <row r="29">
      <c r="A29" s="18" t="s">
        <v>61</v>
      </c>
      <c r="B29" s="18" t="s">
        <v>61</v>
      </c>
      <c r="C29" s="18" t="s">
        <v>61</v>
      </c>
      <c r="D29" s="18" t="s">
        <v>61</v>
      </c>
      <c r="E29" s="18" t="s">
        <v>61</v>
      </c>
    </row>
    <row r="30">
      <c r="A30" s="20"/>
      <c r="B30" s="20"/>
      <c r="C30" s="20"/>
      <c r="D30" s="20"/>
      <c r="E30" s="20"/>
    </row>
    <row r="31">
      <c r="A31" s="21" t="s">
        <v>52</v>
      </c>
      <c r="B31" s="21" t="s">
        <v>53</v>
      </c>
      <c r="C31" s="21" t="s">
        <v>59</v>
      </c>
      <c r="D31" s="21" t="s">
        <v>59</v>
      </c>
      <c r="E31" s="21" t="s">
        <v>9</v>
      </c>
    </row>
    <row r="32">
      <c r="A32" s="17" t="s">
        <v>55</v>
      </c>
      <c r="B32" s="17">
        <v>16</v>
      </c>
      <c r="C32" s="17" t="s">
        <v>60</v>
      </c>
      <c r="D32" s="17" t="s">
        <v>60</v>
      </c>
      <c r="E32" s="17">
        <v>275.04384669710214</v>
      </c>
    </row>
    <row r="34">
      <c r="A34" s="22" t="s">
        <v>62</v>
      </c>
      <c r="B34" s="22" t="s">
        <v>62</v>
      </c>
      <c r="C34" s="22" t="s">
        <v>62</v>
      </c>
      <c r="D34" s="22" t="s">
        <v>62</v>
      </c>
      <c r="E34" s="22" t="s">
        <v>62</v>
      </c>
    </row>
    <row r="35">
      <c r="A35" s="21" t="s">
        <v>63</v>
      </c>
      <c r="B35" s="21" t="s">
        <v>63</v>
      </c>
      <c r="C35" s="21" t="s">
        <v>63</v>
      </c>
      <c r="D35" s="21" t="s">
        <v>64</v>
      </c>
      <c r="E35" s="21"/>
    </row>
    <row r="36">
      <c r="A36" s="17"/>
      <c r="B36" s="17"/>
      <c r="C36" s="17"/>
      <c r="D36" s="17" t="s">
        <v>65</v>
      </c>
      <c r="E36" s="17" t="s">
        <v>66</v>
      </c>
    </row>
    <row r="38">
      <c r="A38" s="22" t="s">
        <v>67</v>
      </c>
      <c r="B38" s="22" t="s">
        <v>67</v>
      </c>
      <c r="C38" s="22" t="s">
        <v>67</v>
      </c>
      <c r="D38" s="22" t="s">
        <v>67</v>
      </c>
      <c r="E38" s="22" t="s">
        <v>67</v>
      </c>
    </row>
    <row r="39">
      <c r="A39" s="21" t="s">
        <v>68</v>
      </c>
      <c r="B39" s="21"/>
      <c r="C39" s="21"/>
      <c r="D39" s="21" t="s">
        <v>52</v>
      </c>
      <c r="E39" s="21"/>
    </row>
    <row r="40">
      <c r="A40" s="17" t="s">
        <v>69</v>
      </c>
      <c r="B40" s="17" t="s">
        <v>69</v>
      </c>
      <c r="C40" s="17" t="s">
        <v>69</v>
      </c>
      <c r="D40" s="17" t="s">
        <v>71</v>
      </c>
      <c r="E40" s="17" t="s">
        <v>66</v>
      </c>
    </row>
    <row r="42">
      <c r="A42" s="22" t="s">
        <v>72</v>
      </c>
      <c r="B42" s="22" t="s">
        <v>72</v>
      </c>
      <c r="C42" s="22" t="s">
        <v>72</v>
      </c>
      <c r="D42" s="22" t="s">
        <v>72</v>
      </c>
      <c r="E42" s="22" t="s">
        <v>72</v>
      </c>
    </row>
    <row r="43">
      <c r="A43" s="21" t="s">
        <v>52</v>
      </c>
      <c r="B43" s="21" t="s">
        <v>73</v>
      </c>
      <c r="C43" s="21" t="s">
        <v>74</v>
      </c>
      <c r="D43" s="21" t="s">
        <v>75</v>
      </c>
      <c r="E43" s="21"/>
    </row>
    <row r="44">
      <c r="A44" s="17" t="s">
        <v>76</v>
      </c>
      <c r="B44" s="17" t="s">
        <v>77</v>
      </c>
      <c r="C44" s="17" t="s">
        <v>78</v>
      </c>
      <c r="D44" s="17" t="s">
        <v>79</v>
      </c>
      <c r="E44" s="17" t="s">
        <v>80</v>
      </c>
    </row>
    <row r="46">
      <c r="A46" s="18" t="s">
        <v>61</v>
      </c>
      <c r="B46" s="18" t="s">
        <v>61</v>
      </c>
      <c r="C46" s="18" t="s">
        <v>61</v>
      </c>
      <c r="D46" s="18" t="s">
        <v>61</v>
      </c>
      <c r="E46" s="18" t="s">
        <v>61</v>
      </c>
    </row>
    <row r="47">
      <c r="A47" s="20"/>
      <c r="B47" s="20"/>
      <c r="C47" s="20"/>
      <c r="D47" s="20"/>
      <c r="E47" s="20"/>
    </row>
    <row r="48">
      <c r="A48" s="21" t="s">
        <v>52</v>
      </c>
      <c r="B48" s="21" t="s">
        <v>53</v>
      </c>
      <c r="C48" s="21" t="s">
        <v>59</v>
      </c>
      <c r="D48" s="21" t="s">
        <v>59</v>
      </c>
      <c r="E48" s="21" t="s">
        <v>9</v>
      </c>
    </row>
    <row r="49">
      <c r="A49" s="17" t="s">
        <v>55</v>
      </c>
      <c r="B49" s="17">
        <v>22</v>
      </c>
      <c r="C49" s="17" t="s">
        <v>60</v>
      </c>
      <c r="D49" s="17" t="s">
        <v>60</v>
      </c>
      <c r="E49" s="17">
        <v>108.37703680695044</v>
      </c>
    </row>
    <row r="51">
      <c r="A51" s="22" t="s">
        <v>62</v>
      </c>
      <c r="B51" s="22" t="s">
        <v>62</v>
      </c>
      <c r="C51" s="22" t="s">
        <v>62</v>
      </c>
      <c r="D51" s="22" t="s">
        <v>62</v>
      </c>
      <c r="E51" s="22" t="s">
        <v>62</v>
      </c>
    </row>
    <row r="52">
      <c r="A52" s="21" t="s">
        <v>63</v>
      </c>
      <c r="B52" s="21" t="s">
        <v>63</v>
      </c>
      <c r="C52" s="21" t="s">
        <v>63</v>
      </c>
      <c r="D52" s="21" t="s">
        <v>64</v>
      </c>
      <c r="E52" s="21"/>
    </row>
    <row r="53">
      <c r="A53" s="17"/>
      <c r="B53" s="17"/>
      <c r="C53" s="17"/>
      <c r="D53" s="17" t="s">
        <v>65</v>
      </c>
      <c r="E53" s="17" t="s">
        <v>66</v>
      </c>
    </row>
    <row r="55">
      <c r="A55" s="22" t="s">
        <v>67</v>
      </c>
      <c r="B55" s="22" t="s">
        <v>67</v>
      </c>
      <c r="C55" s="22" t="s">
        <v>67</v>
      </c>
      <c r="D55" s="22" t="s">
        <v>67</v>
      </c>
      <c r="E55" s="22" t="s">
        <v>67</v>
      </c>
    </row>
    <row r="56">
      <c r="A56" s="21" t="s">
        <v>68</v>
      </c>
      <c r="B56" s="21"/>
      <c r="C56" s="21"/>
      <c r="D56" s="21" t="s">
        <v>52</v>
      </c>
      <c r="E56" s="21"/>
    </row>
    <row r="57">
      <c r="A57" s="17" t="s">
        <v>69</v>
      </c>
      <c r="B57" s="17" t="s">
        <v>69</v>
      </c>
      <c r="C57" s="17" t="s">
        <v>69</v>
      </c>
      <c r="D57" s="17" t="s">
        <v>70</v>
      </c>
      <c r="E57" s="17" t="s">
        <v>66</v>
      </c>
    </row>
    <row r="59">
      <c r="A59" s="18" t="s">
        <v>61</v>
      </c>
      <c r="B59" s="18" t="s">
        <v>61</v>
      </c>
      <c r="C59" s="18" t="s">
        <v>61</v>
      </c>
      <c r="D59" s="18" t="s">
        <v>61</v>
      </c>
      <c r="E59" s="18" t="s">
        <v>61</v>
      </c>
    </row>
    <row r="60">
      <c r="A60" s="20"/>
      <c r="B60" s="20"/>
      <c r="C60" s="20"/>
      <c r="D60" s="20"/>
      <c r="E60" s="20"/>
    </row>
    <row r="61">
      <c r="A61" s="21" t="s">
        <v>52</v>
      </c>
      <c r="B61" s="21" t="s">
        <v>53</v>
      </c>
      <c r="C61" s="21" t="s">
        <v>59</v>
      </c>
      <c r="D61" s="21" t="s">
        <v>59</v>
      </c>
      <c r="E61" s="21" t="s">
        <v>9</v>
      </c>
    </row>
    <row r="62">
      <c r="A62" s="17" t="s">
        <v>55</v>
      </c>
      <c r="B62" s="17">
        <v>2</v>
      </c>
      <c r="C62" s="17" t="s">
        <v>60</v>
      </c>
      <c r="D62" s="17" t="s">
        <v>60</v>
      </c>
      <c r="E62" s="17">
        <v>869.66647345157662</v>
      </c>
    </row>
    <row r="64">
      <c r="A64" s="22" t="s">
        <v>62</v>
      </c>
      <c r="B64" s="22" t="s">
        <v>62</v>
      </c>
      <c r="C64" s="22" t="s">
        <v>62</v>
      </c>
      <c r="D64" s="22" t="s">
        <v>62</v>
      </c>
      <c r="E64" s="22" t="s">
        <v>62</v>
      </c>
    </row>
    <row r="65">
      <c r="A65" s="21" t="s">
        <v>63</v>
      </c>
      <c r="B65" s="21" t="s">
        <v>63</v>
      </c>
      <c r="C65" s="21" t="s">
        <v>63</v>
      </c>
      <c r="D65" s="21" t="s">
        <v>64</v>
      </c>
      <c r="E65" s="21"/>
    </row>
    <row r="66">
      <c r="A66" s="17"/>
      <c r="B66" s="17"/>
      <c r="C66" s="17"/>
      <c r="D66" s="17" t="s">
        <v>65</v>
      </c>
      <c r="E66" s="17" t="s">
        <v>66</v>
      </c>
    </row>
    <row r="68">
      <c r="A68" s="22" t="s">
        <v>67</v>
      </c>
      <c r="B68" s="22" t="s">
        <v>67</v>
      </c>
      <c r="C68" s="22" t="s">
        <v>67</v>
      </c>
      <c r="D68" s="22" t="s">
        <v>67</v>
      </c>
      <c r="E68" s="22" t="s">
        <v>67</v>
      </c>
    </row>
    <row r="69">
      <c r="A69" s="21" t="s">
        <v>68</v>
      </c>
      <c r="B69" s="21"/>
      <c r="C69" s="21"/>
      <c r="D69" s="21" t="s">
        <v>52</v>
      </c>
      <c r="E69" s="21"/>
    </row>
    <row r="70">
      <c r="A70" s="17" t="s">
        <v>69</v>
      </c>
      <c r="B70" s="17" t="s">
        <v>69</v>
      </c>
      <c r="C70" s="17" t="s">
        <v>69</v>
      </c>
      <c r="D70" s="17" t="s">
        <v>82</v>
      </c>
      <c r="E70" s="17" t="s">
        <v>66</v>
      </c>
    </row>
  </sheetData>
  <mergeCells>
    <mergeCell ref="A5:E5"/>
    <mergeCell ref="A6:E6"/>
    <mergeCell ref="A16:E16"/>
    <mergeCell ref="A17:E17"/>
    <mergeCell ref="C18:D18"/>
    <mergeCell ref="C19:D19"/>
    <mergeCell ref="A21:E21"/>
    <mergeCell ref="A22:C22"/>
    <mergeCell ref="A25:E25"/>
    <mergeCell ref="A26"/>
    <mergeCell ref="A27:C27"/>
    <mergeCell ref="A29:E29"/>
    <mergeCell ref="A30:E30"/>
    <mergeCell ref="C31:D31"/>
    <mergeCell ref="C32:D32"/>
    <mergeCell ref="A34:E34"/>
    <mergeCell ref="A35:C35"/>
    <mergeCell ref="A38:E38"/>
    <mergeCell ref="A39"/>
    <mergeCell ref="A40:C40"/>
    <mergeCell ref="A42:E42"/>
    <mergeCell ref="A46:E46"/>
    <mergeCell ref="A47:E47"/>
    <mergeCell ref="C48:D48"/>
    <mergeCell ref="C49:D49"/>
    <mergeCell ref="A51:E51"/>
    <mergeCell ref="A52:C52"/>
    <mergeCell ref="A55:E55"/>
    <mergeCell ref="A56"/>
    <mergeCell ref="A57:C57"/>
    <mergeCell ref="A59:E59"/>
    <mergeCell ref="A60:E60"/>
    <mergeCell ref="C61:D61"/>
    <mergeCell ref="C62:D62"/>
    <mergeCell ref="A64:E64"/>
    <mergeCell ref="A65:C65"/>
    <mergeCell ref="A68:E68"/>
    <mergeCell ref="A69"/>
    <mergeCell ref="A70:C70"/>
  </mergeCells>
  <hyperlinks>
    <hyperlink ref="A2" r:id="rId2"/>
    <hyperlink ref="F2" r:id="rId3"/>
    <hyperlink ref="E13" r:id="rId4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6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26</v>
      </c>
      <c r="B2" s="12" t="s">
        <v>27</v>
      </c>
      <c r="C2" s="12" t="s">
        <v>14</v>
      </c>
      <c r="D2" s="12" t="s">
        <v>28</v>
      </c>
      <c r="E2" s="12" t="s">
        <v>16</v>
      </c>
      <c r="F2" s="12" t="s">
        <v>29</v>
      </c>
      <c r="G2" s="12">
        <v>7.95721582</v>
      </c>
      <c r="H2" s="12">
        <v>9.53672316027</v>
      </c>
      <c r="I2" s="12">
        <v>7492.2404491713178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1</v>
      </c>
      <c r="D8" s="17" t="s">
        <v>61</v>
      </c>
      <c r="E8" s="17">
        <v>48.034906351132484</v>
      </c>
    </row>
    <row r="9">
      <c r="A9" s="17">
        <v>2</v>
      </c>
      <c r="B9" s="17" t="s">
        <v>55</v>
      </c>
      <c r="C9" s="17">
        <v>22</v>
      </c>
      <c r="D9" s="17" t="s">
        <v>61</v>
      </c>
      <c r="E9" s="17">
        <v>108.37703680695044</v>
      </c>
    </row>
    <row r="10">
      <c r="A10" s="17">
        <v>3</v>
      </c>
      <c r="B10" s="17" t="s">
        <v>55</v>
      </c>
      <c r="C10" s="17">
        <v>1</v>
      </c>
      <c r="D10" s="17" t="s">
        <v>61</v>
      </c>
      <c r="E10" s="17">
        <v>82.6717839947309</v>
      </c>
    </row>
    <row r="11">
      <c r="A11" s="17">
        <v>4</v>
      </c>
      <c r="B11" s="17" t="s">
        <v>55</v>
      </c>
      <c r="C11" s="17">
        <v>42</v>
      </c>
      <c r="D11" s="17" t="s">
        <v>61</v>
      </c>
      <c r="E11" s="17">
        <v>546.53173106473037</v>
      </c>
    </row>
    <row r="12">
      <c r="A12" s="17" t="s">
        <v>57</v>
      </c>
      <c r="B12" s="17" t="s">
        <v>57</v>
      </c>
      <c r="C12" s="17">
        <f>SUBTOTAL(109,Criteria_Summary18.4[Elementos])</f>
      </c>
      <c r="D12" s="17" t="s">
        <v>57</v>
      </c>
      <c r="E12" s="17">
        <f>SUBTOTAL(109,Criteria_Summary18.4[Total])</f>
      </c>
    </row>
    <row r="13">
      <c r="A13" s="18" t="s">
        <v>58</v>
      </c>
      <c r="B13" s="18">
        <v>0</v>
      </c>
      <c r="C13" s="19"/>
      <c r="D13" s="19"/>
      <c r="E13" s="18">
        <v>785.62</v>
      </c>
    </row>
    <row r="16">
      <c r="A16" s="18" t="s">
        <v>61</v>
      </c>
      <c r="B16" s="18" t="s">
        <v>61</v>
      </c>
      <c r="C16" s="18" t="s">
        <v>61</v>
      </c>
      <c r="D16" s="18" t="s">
        <v>61</v>
      </c>
      <c r="E16" s="18" t="s">
        <v>61</v>
      </c>
    </row>
    <row r="17">
      <c r="A17" s="20"/>
      <c r="B17" s="20"/>
      <c r="C17" s="20"/>
      <c r="D17" s="20"/>
      <c r="E17" s="20"/>
    </row>
    <row r="18">
      <c r="A18" s="21" t="s">
        <v>52</v>
      </c>
      <c r="B18" s="21" t="s">
        <v>53</v>
      </c>
      <c r="C18" s="21" t="s">
        <v>59</v>
      </c>
      <c r="D18" s="21" t="s">
        <v>59</v>
      </c>
      <c r="E18" s="21" t="s">
        <v>9</v>
      </c>
    </row>
    <row r="19">
      <c r="A19" s="17" t="s">
        <v>55</v>
      </c>
      <c r="B19" s="17">
        <v>1</v>
      </c>
      <c r="C19" s="17" t="s">
        <v>60</v>
      </c>
      <c r="D19" s="17" t="s">
        <v>60</v>
      </c>
      <c r="E19" s="17">
        <v>48.034906351132484</v>
      </c>
    </row>
    <row r="21">
      <c r="A21" s="22" t="s">
        <v>62</v>
      </c>
      <c r="B21" s="22" t="s">
        <v>62</v>
      </c>
      <c r="C21" s="22" t="s">
        <v>62</v>
      </c>
      <c r="D21" s="22" t="s">
        <v>62</v>
      </c>
      <c r="E21" s="22" t="s">
        <v>62</v>
      </c>
    </row>
    <row r="22">
      <c r="A22" s="21" t="s">
        <v>63</v>
      </c>
      <c r="B22" s="21" t="s">
        <v>63</v>
      </c>
      <c r="C22" s="21" t="s">
        <v>63</v>
      </c>
      <c r="D22" s="21" t="s">
        <v>64</v>
      </c>
      <c r="E22" s="21"/>
    </row>
    <row r="23">
      <c r="A23" s="17"/>
      <c r="B23" s="17"/>
      <c r="C23" s="17"/>
      <c r="D23" s="17" t="s">
        <v>65</v>
      </c>
      <c r="E23" s="17" t="s">
        <v>66</v>
      </c>
    </row>
    <row r="25">
      <c r="A25" s="22" t="s">
        <v>67</v>
      </c>
      <c r="B25" s="22" t="s">
        <v>67</v>
      </c>
      <c r="C25" s="22" t="s">
        <v>67</v>
      </c>
      <c r="D25" s="22" t="s">
        <v>67</v>
      </c>
      <c r="E25" s="22" t="s">
        <v>67</v>
      </c>
    </row>
    <row r="26">
      <c r="A26" s="21" t="s">
        <v>68</v>
      </c>
      <c r="B26" s="21"/>
      <c r="C26" s="21"/>
      <c r="D26" s="21" t="s">
        <v>52</v>
      </c>
      <c r="E26" s="21"/>
    </row>
    <row r="27">
      <c r="A27" s="17" t="s">
        <v>69</v>
      </c>
      <c r="B27" s="17" t="s">
        <v>69</v>
      </c>
      <c r="C27" s="17" t="s">
        <v>69</v>
      </c>
      <c r="D27" s="17" t="s">
        <v>81</v>
      </c>
      <c r="E27" s="17" t="s">
        <v>66</v>
      </c>
    </row>
    <row r="29">
      <c r="A29" s="18" t="s">
        <v>61</v>
      </c>
      <c r="B29" s="18" t="s">
        <v>61</v>
      </c>
      <c r="C29" s="18" t="s">
        <v>61</v>
      </c>
      <c r="D29" s="18" t="s">
        <v>61</v>
      </c>
      <c r="E29" s="18" t="s">
        <v>61</v>
      </c>
    </row>
    <row r="30">
      <c r="A30" s="20"/>
      <c r="B30" s="20"/>
      <c r="C30" s="20"/>
      <c r="D30" s="20"/>
      <c r="E30" s="20"/>
    </row>
    <row r="31">
      <c r="A31" s="21" t="s">
        <v>52</v>
      </c>
      <c r="B31" s="21" t="s">
        <v>53</v>
      </c>
      <c r="C31" s="21" t="s">
        <v>59</v>
      </c>
      <c r="D31" s="21" t="s">
        <v>59</v>
      </c>
      <c r="E31" s="21" t="s">
        <v>9</v>
      </c>
    </row>
    <row r="32">
      <c r="A32" s="17" t="s">
        <v>55</v>
      </c>
      <c r="B32" s="17">
        <v>22</v>
      </c>
      <c r="C32" s="17" t="s">
        <v>60</v>
      </c>
      <c r="D32" s="17" t="s">
        <v>60</v>
      </c>
      <c r="E32" s="17">
        <v>108.37703680695044</v>
      </c>
    </row>
    <row r="34">
      <c r="A34" s="22" t="s">
        <v>62</v>
      </c>
      <c r="B34" s="22" t="s">
        <v>62</v>
      </c>
      <c r="C34" s="22" t="s">
        <v>62</v>
      </c>
      <c r="D34" s="22" t="s">
        <v>62</v>
      </c>
      <c r="E34" s="22" t="s">
        <v>62</v>
      </c>
    </row>
    <row r="35">
      <c r="A35" s="21" t="s">
        <v>63</v>
      </c>
      <c r="B35" s="21" t="s">
        <v>63</v>
      </c>
      <c r="C35" s="21" t="s">
        <v>63</v>
      </c>
      <c r="D35" s="21" t="s">
        <v>64</v>
      </c>
      <c r="E35" s="21"/>
    </row>
    <row r="36">
      <c r="A36" s="17"/>
      <c r="B36" s="17"/>
      <c r="C36" s="17"/>
      <c r="D36" s="17" t="s">
        <v>65</v>
      </c>
      <c r="E36" s="17" t="s">
        <v>66</v>
      </c>
    </row>
    <row r="38">
      <c r="A38" s="22" t="s">
        <v>67</v>
      </c>
      <c r="B38" s="22" t="s">
        <v>67</v>
      </c>
      <c r="C38" s="22" t="s">
        <v>67</v>
      </c>
      <c r="D38" s="22" t="s">
        <v>67</v>
      </c>
      <c r="E38" s="22" t="s">
        <v>67</v>
      </c>
    </row>
    <row r="39">
      <c r="A39" s="21" t="s">
        <v>68</v>
      </c>
      <c r="B39" s="21"/>
      <c r="C39" s="21"/>
      <c r="D39" s="21" t="s">
        <v>52</v>
      </c>
      <c r="E39" s="21"/>
    </row>
    <row r="40">
      <c r="A40" s="17" t="s">
        <v>69</v>
      </c>
      <c r="B40" s="17" t="s">
        <v>69</v>
      </c>
      <c r="C40" s="17" t="s">
        <v>69</v>
      </c>
      <c r="D40" s="17" t="s">
        <v>70</v>
      </c>
      <c r="E40" s="17" t="s">
        <v>66</v>
      </c>
    </row>
    <row r="42">
      <c r="A42" s="18" t="s">
        <v>61</v>
      </c>
      <c r="B42" s="18" t="s">
        <v>61</v>
      </c>
      <c r="C42" s="18" t="s">
        <v>61</v>
      </c>
      <c r="D42" s="18" t="s">
        <v>61</v>
      </c>
      <c r="E42" s="18" t="s">
        <v>61</v>
      </c>
    </row>
    <row r="43">
      <c r="A43" s="20"/>
      <c r="B43" s="20"/>
      <c r="C43" s="20"/>
      <c r="D43" s="20"/>
      <c r="E43" s="20"/>
    </row>
    <row r="44">
      <c r="A44" s="21" t="s">
        <v>52</v>
      </c>
      <c r="B44" s="21" t="s">
        <v>53</v>
      </c>
      <c r="C44" s="21" t="s">
        <v>59</v>
      </c>
      <c r="D44" s="21" t="s">
        <v>59</v>
      </c>
      <c r="E44" s="21" t="s">
        <v>9</v>
      </c>
    </row>
    <row r="45">
      <c r="A45" s="17" t="s">
        <v>55</v>
      </c>
      <c r="B45" s="17">
        <v>1</v>
      </c>
      <c r="C45" s="17" t="s">
        <v>60</v>
      </c>
      <c r="D45" s="17" t="s">
        <v>60</v>
      </c>
      <c r="E45" s="17">
        <v>82.6717839947309</v>
      </c>
    </row>
    <row r="47">
      <c r="A47" s="22" t="s">
        <v>62</v>
      </c>
      <c r="B47" s="22" t="s">
        <v>62</v>
      </c>
      <c r="C47" s="22" t="s">
        <v>62</v>
      </c>
      <c r="D47" s="22" t="s">
        <v>62</v>
      </c>
      <c r="E47" s="22" t="s">
        <v>62</v>
      </c>
    </row>
    <row r="48">
      <c r="A48" s="21" t="s">
        <v>63</v>
      </c>
      <c r="B48" s="21" t="s">
        <v>63</v>
      </c>
      <c r="C48" s="21" t="s">
        <v>63</v>
      </c>
      <c r="D48" s="21" t="s">
        <v>64</v>
      </c>
      <c r="E48" s="21"/>
    </row>
    <row r="49">
      <c r="A49" s="17"/>
      <c r="B49" s="17"/>
      <c r="C49" s="17"/>
      <c r="D49" s="17" t="s">
        <v>65</v>
      </c>
      <c r="E49" s="17" t="s">
        <v>66</v>
      </c>
    </row>
    <row r="51">
      <c r="A51" s="22" t="s">
        <v>67</v>
      </c>
      <c r="B51" s="22" t="s">
        <v>67</v>
      </c>
      <c r="C51" s="22" t="s">
        <v>67</v>
      </c>
      <c r="D51" s="22" t="s">
        <v>67</v>
      </c>
      <c r="E51" s="22" t="s">
        <v>67</v>
      </c>
    </row>
    <row r="52">
      <c r="A52" s="21" t="s">
        <v>68</v>
      </c>
      <c r="B52" s="21"/>
      <c r="C52" s="21"/>
      <c r="D52" s="21" t="s">
        <v>52</v>
      </c>
      <c r="E52" s="21"/>
    </row>
    <row r="53">
      <c r="A53" s="17" t="s">
        <v>69</v>
      </c>
      <c r="B53" s="17" t="s">
        <v>69</v>
      </c>
      <c r="C53" s="17" t="s">
        <v>69</v>
      </c>
      <c r="D53" s="17" t="s">
        <v>83</v>
      </c>
      <c r="E53" s="17" t="s">
        <v>66</v>
      </c>
    </row>
    <row r="55">
      <c r="A55" s="18" t="s">
        <v>61</v>
      </c>
      <c r="B55" s="18" t="s">
        <v>61</v>
      </c>
      <c r="C55" s="18" t="s">
        <v>61</v>
      </c>
      <c r="D55" s="18" t="s">
        <v>61</v>
      </c>
      <c r="E55" s="18" t="s">
        <v>61</v>
      </c>
    </row>
    <row r="56">
      <c r="A56" s="20"/>
      <c r="B56" s="20"/>
      <c r="C56" s="20"/>
      <c r="D56" s="20"/>
      <c r="E56" s="20"/>
    </row>
    <row r="57">
      <c r="A57" s="21" t="s">
        <v>52</v>
      </c>
      <c r="B57" s="21" t="s">
        <v>53</v>
      </c>
      <c r="C57" s="21" t="s">
        <v>59</v>
      </c>
      <c r="D57" s="21" t="s">
        <v>59</v>
      </c>
      <c r="E57" s="21" t="s">
        <v>9</v>
      </c>
    </row>
    <row r="58">
      <c r="A58" s="17" t="s">
        <v>55</v>
      </c>
      <c r="B58" s="17">
        <v>42</v>
      </c>
      <c r="C58" s="17" t="s">
        <v>60</v>
      </c>
      <c r="D58" s="17" t="s">
        <v>60</v>
      </c>
      <c r="E58" s="17">
        <v>546.53173106473037</v>
      </c>
    </row>
    <row r="60">
      <c r="A60" s="22" t="s">
        <v>62</v>
      </c>
      <c r="B60" s="22" t="s">
        <v>62</v>
      </c>
      <c r="C60" s="22" t="s">
        <v>62</v>
      </c>
      <c r="D60" s="22" t="s">
        <v>62</v>
      </c>
      <c r="E60" s="22" t="s">
        <v>62</v>
      </c>
    </row>
    <row r="61">
      <c r="A61" s="21" t="s">
        <v>63</v>
      </c>
      <c r="B61" s="21" t="s">
        <v>63</v>
      </c>
      <c r="C61" s="21" t="s">
        <v>63</v>
      </c>
      <c r="D61" s="21" t="s">
        <v>64</v>
      </c>
      <c r="E61" s="21"/>
    </row>
    <row r="62">
      <c r="A62" s="17"/>
      <c r="B62" s="17"/>
      <c r="C62" s="17"/>
      <c r="D62" s="17" t="s">
        <v>65</v>
      </c>
      <c r="E62" s="17" t="s">
        <v>66</v>
      </c>
    </row>
    <row r="64">
      <c r="A64" s="22" t="s">
        <v>67</v>
      </c>
      <c r="B64" s="22" t="s">
        <v>67</v>
      </c>
      <c r="C64" s="22" t="s">
        <v>67</v>
      </c>
      <c r="D64" s="22" t="s">
        <v>67</v>
      </c>
      <c r="E64" s="22" t="s">
        <v>67</v>
      </c>
    </row>
    <row r="65">
      <c r="A65" s="21" t="s">
        <v>68</v>
      </c>
      <c r="B65" s="21"/>
      <c r="C65" s="21"/>
      <c r="D65" s="21" t="s">
        <v>52</v>
      </c>
      <c r="E65" s="21"/>
    </row>
    <row r="66">
      <c r="A66" s="17" t="s">
        <v>69</v>
      </c>
      <c r="B66" s="17" t="s">
        <v>69</v>
      </c>
      <c r="C66" s="17" t="s">
        <v>69</v>
      </c>
      <c r="D66" s="17" t="s">
        <v>71</v>
      </c>
      <c r="E66" s="17" t="s">
        <v>66</v>
      </c>
    </row>
  </sheetData>
  <mergeCells>
    <mergeCell ref="A5:E5"/>
    <mergeCell ref="A6:E6"/>
    <mergeCell ref="A16:E16"/>
    <mergeCell ref="A17:E17"/>
    <mergeCell ref="C18:D18"/>
    <mergeCell ref="C19:D19"/>
    <mergeCell ref="A21:E21"/>
    <mergeCell ref="A22:C22"/>
    <mergeCell ref="A25:E25"/>
    <mergeCell ref="A26"/>
    <mergeCell ref="A27:C27"/>
    <mergeCell ref="A29:E29"/>
    <mergeCell ref="A30:E30"/>
    <mergeCell ref="C31:D31"/>
    <mergeCell ref="C32:D32"/>
    <mergeCell ref="A34:E34"/>
    <mergeCell ref="A35:C35"/>
    <mergeCell ref="A38:E38"/>
    <mergeCell ref="A39"/>
    <mergeCell ref="A40:C40"/>
    <mergeCell ref="A42:E42"/>
    <mergeCell ref="A43:E43"/>
    <mergeCell ref="C44:D44"/>
    <mergeCell ref="C45:D45"/>
    <mergeCell ref="A47:E47"/>
    <mergeCell ref="A48:C48"/>
    <mergeCell ref="A51:E51"/>
    <mergeCell ref="A52"/>
    <mergeCell ref="A53:C53"/>
    <mergeCell ref="A55:E55"/>
    <mergeCell ref="A56:E56"/>
    <mergeCell ref="C57:D57"/>
    <mergeCell ref="C58:D58"/>
    <mergeCell ref="A60:E60"/>
    <mergeCell ref="A61:C61"/>
    <mergeCell ref="A64:E64"/>
    <mergeCell ref="A65"/>
    <mergeCell ref="A66:C66"/>
  </mergeCells>
  <hyperlinks>
    <hyperlink ref="A2" r:id="rId2"/>
    <hyperlink ref="F2" r:id="rId3"/>
    <hyperlink ref="E13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30</v>
      </c>
      <c r="B2" s="12" t="s">
        <v>31</v>
      </c>
      <c r="C2" s="12" t="s">
        <v>14</v>
      </c>
      <c r="D2" s="12" t="s">
        <v>32</v>
      </c>
      <c r="E2" s="12" t="s">
        <v>16</v>
      </c>
      <c r="F2" s="12" t="s">
        <v>33</v>
      </c>
      <c r="G2" s="12">
        <v>0.48447993</v>
      </c>
      <c r="H2" s="12">
        <v>0.5806491961050001</v>
      </c>
      <c r="I2" s="12">
        <v>317.3422051472657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42</v>
      </c>
      <c r="D8" s="17" t="s">
        <v>61</v>
      </c>
      <c r="E8" s="17">
        <v>546.53173106473037</v>
      </c>
    </row>
    <row r="9">
      <c r="A9" s="17" t="s">
        <v>57</v>
      </c>
      <c r="B9" s="17" t="s">
        <v>57</v>
      </c>
      <c r="C9" s="17">
        <f>SUBTOTAL(109,Criteria_Summary18.5[Elementos])</f>
      </c>
      <c r="D9" s="17" t="s">
        <v>57</v>
      </c>
      <c r="E9" s="17">
        <f>SUBTOTAL(109,Criteria_Summary18.5[Total])</f>
      </c>
    </row>
    <row r="10">
      <c r="A10" s="18" t="s">
        <v>58</v>
      </c>
      <c r="B10" s="18">
        <v>0</v>
      </c>
      <c r="C10" s="19"/>
      <c r="D10" s="19"/>
      <c r="E10" s="18">
        <v>546.53</v>
      </c>
    </row>
    <row r="13">
      <c r="A13" s="18" t="s">
        <v>61</v>
      </c>
      <c r="B13" s="18" t="s">
        <v>61</v>
      </c>
      <c r="C13" s="18" t="s">
        <v>61</v>
      </c>
      <c r="D13" s="18" t="s">
        <v>61</v>
      </c>
      <c r="E13" s="18" t="s">
        <v>61</v>
      </c>
    </row>
    <row r="14">
      <c r="A14" s="20"/>
      <c r="B14" s="20"/>
      <c r="C14" s="20"/>
      <c r="D14" s="20"/>
      <c r="E14" s="20"/>
    </row>
    <row r="15">
      <c r="A15" s="21" t="s">
        <v>52</v>
      </c>
      <c r="B15" s="21" t="s">
        <v>53</v>
      </c>
      <c r="C15" s="21" t="s">
        <v>59</v>
      </c>
      <c r="D15" s="21" t="s">
        <v>59</v>
      </c>
      <c r="E15" s="21" t="s">
        <v>9</v>
      </c>
    </row>
    <row r="16">
      <c r="A16" s="17" t="s">
        <v>55</v>
      </c>
      <c r="B16" s="17">
        <v>42</v>
      </c>
      <c r="C16" s="17" t="s">
        <v>60</v>
      </c>
      <c r="D16" s="17" t="s">
        <v>60</v>
      </c>
      <c r="E16" s="17">
        <v>546.53173106473037</v>
      </c>
    </row>
    <row r="18">
      <c r="A18" s="22" t="s">
        <v>62</v>
      </c>
      <c r="B18" s="22" t="s">
        <v>62</v>
      </c>
      <c r="C18" s="22" t="s">
        <v>62</v>
      </c>
      <c r="D18" s="22" t="s">
        <v>62</v>
      </c>
      <c r="E18" s="22" t="s">
        <v>62</v>
      </c>
    </row>
    <row r="19">
      <c r="A19" s="21" t="s">
        <v>63</v>
      </c>
      <c r="B19" s="21" t="s">
        <v>63</v>
      </c>
      <c r="C19" s="21" t="s">
        <v>63</v>
      </c>
      <c r="D19" s="21" t="s">
        <v>64</v>
      </c>
      <c r="E19" s="21"/>
    </row>
    <row r="20">
      <c r="A20" s="17"/>
      <c r="B20" s="17"/>
      <c r="C20" s="17"/>
      <c r="D20" s="17" t="s">
        <v>65</v>
      </c>
      <c r="E20" s="17" t="s">
        <v>66</v>
      </c>
    </row>
    <row r="22">
      <c r="A22" s="22" t="s">
        <v>67</v>
      </c>
      <c r="B22" s="22" t="s">
        <v>67</v>
      </c>
      <c r="C22" s="22" t="s">
        <v>67</v>
      </c>
      <c r="D22" s="22" t="s">
        <v>67</v>
      </c>
      <c r="E22" s="22" t="s">
        <v>67</v>
      </c>
    </row>
    <row r="23">
      <c r="A23" s="21" t="s">
        <v>68</v>
      </c>
      <c r="B23" s="21"/>
      <c r="C23" s="21"/>
      <c r="D23" s="21" t="s">
        <v>52</v>
      </c>
      <c r="E23" s="21"/>
    </row>
    <row r="24">
      <c r="A24" s="17" t="s">
        <v>69</v>
      </c>
      <c r="B24" s="17" t="s">
        <v>69</v>
      </c>
      <c r="C24" s="17" t="s">
        <v>69</v>
      </c>
      <c r="D24" s="17" t="s">
        <v>71</v>
      </c>
      <c r="E24" s="17" t="s">
        <v>66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3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34</v>
      </c>
      <c r="B2" s="12" t="s">
        <v>35</v>
      </c>
      <c r="C2" s="12" t="s">
        <v>14</v>
      </c>
      <c r="D2" s="12" t="s">
        <v>36</v>
      </c>
      <c r="E2" s="12" t="s">
        <v>16</v>
      </c>
      <c r="F2" s="12" t="s">
        <v>84</v>
      </c>
      <c r="G2" s="12">
        <v>1.62961431</v>
      </c>
      <c r="H2" s="12">
        <v>1.9530927505350002</v>
      </c>
      <c r="I2" s="12">
        <v>1228.8859586366223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42</v>
      </c>
      <c r="D8" s="17" t="s">
        <v>61</v>
      </c>
      <c r="E8" s="17">
        <v>546.53173106473037</v>
      </c>
    </row>
    <row r="9">
      <c r="A9" s="17">
        <v>2</v>
      </c>
      <c r="B9" s="17" t="s">
        <v>55</v>
      </c>
      <c r="C9" s="17">
        <v>1</v>
      </c>
      <c r="D9" s="17" t="s">
        <v>61</v>
      </c>
      <c r="E9" s="17">
        <v>82.6717839947309</v>
      </c>
    </row>
    <row r="10">
      <c r="A10" s="17" t="s">
        <v>57</v>
      </c>
      <c r="B10" s="17" t="s">
        <v>57</v>
      </c>
      <c r="C10" s="17">
        <f>SUBTOTAL(109,Criteria_Summary18.6[Elementos])</f>
      </c>
      <c r="D10" s="17" t="s">
        <v>57</v>
      </c>
      <c r="E10" s="17">
        <f>SUBTOTAL(109,Criteria_Summary18.6[Total])</f>
      </c>
    </row>
    <row r="11">
      <c r="A11" s="18" t="s">
        <v>58</v>
      </c>
      <c r="B11" s="18">
        <v>0</v>
      </c>
      <c r="C11" s="19"/>
      <c r="D11" s="19"/>
      <c r="E11" s="18">
        <v>629.2</v>
      </c>
    </row>
    <row r="14">
      <c r="A14" s="18" t="s">
        <v>61</v>
      </c>
      <c r="B14" s="18" t="s">
        <v>61</v>
      </c>
      <c r="C14" s="18" t="s">
        <v>61</v>
      </c>
      <c r="D14" s="18" t="s">
        <v>61</v>
      </c>
      <c r="E14" s="18" t="s">
        <v>61</v>
      </c>
    </row>
    <row r="15">
      <c r="A15" s="20"/>
      <c r="B15" s="20"/>
      <c r="C15" s="20"/>
      <c r="D15" s="20"/>
      <c r="E15" s="20"/>
    </row>
    <row r="16">
      <c r="A16" s="21" t="s">
        <v>52</v>
      </c>
      <c r="B16" s="21" t="s">
        <v>53</v>
      </c>
      <c r="C16" s="21" t="s">
        <v>59</v>
      </c>
      <c r="D16" s="21" t="s">
        <v>59</v>
      </c>
      <c r="E16" s="21" t="s">
        <v>9</v>
      </c>
    </row>
    <row r="17">
      <c r="A17" s="17" t="s">
        <v>55</v>
      </c>
      <c r="B17" s="17">
        <v>42</v>
      </c>
      <c r="C17" s="17" t="s">
        <v>60</v>
      </c>
      <c r="D17" s="17" t="s">
        <v>60</v>
      </c>
      <c r="E17" s="17">
        <v>546.53173106473037</v>
      </c>
    </row>
    <row r="19">
      <c r="A19" s="22" t="s">
        <v>62</v>
      </c>
      <c r="B19" s="22" t="s">
        <v>62</v>
      </c>
      <c r="C19" s="22" t="s">
        <v>62</v>
      </c>
      <c r="D19" s="22" t="s">
        <v>62</v>
      </c>
      <c r="E19" s="22" t="s">
        <v>62</v>
      </c>
    </row>
    <row r="20">
      <c r="A20" s="21" t="s">
        <v>63</v>
      </c>
      <c r="B20" s="21" t="s">
        <v>63</v>
      </c>
      <c r="C20" s="21" t="s">
        <v>63</v>
      </c>
      <c r="D20" s="21" t="s">
        <v>64</v>
      </c>
      <c r="E20" s="21"/>
    </row>
    <row r="21">
      <c r="A21" s="17"/>
      <c r="B21" s="17"/>
      <c r="C21" s="17"/>
      <c r="D21" s="17" t="s">
        <v>65</v>
      </c>
      <c r="E21" s="17" t="s">
        <v>66</v>
      </c>
    </row>
    <row r="23">
      <c r="A23" s="22" t="s">
        <v>67</v>
      </c>
      <c r="B23" s="22" t="s">
        <v>67</v>
      </c>
      <c r="C23" s="22" t="s">
        <v>67</v>
      </c>
      <c r="D23" s="22" t="s">
        <v>67</v>
      </c>
      <c r="E23" s="22" t="s">
        <v>67</v>
      </c>
    </row>
    <row r="24">
      <c r="A24" s="21" t="s">
        <v>68</v>
      </c>
      <c r="B24" s="21"/>
      <c r="C24" s="21"/>
      <c r="D24" s="21" t="s">
        <v>52</v>
      </c>
      <c r="E24" s="21"/>
    </row>
    <row r="25">
      <c r="A25" s="17" t="s">
        <v>69</v>
      </c>
      <c r="B25" s="17" t="s">
        <v>69</v>
      </c>
      <c r="C25" s="17" t="s">
        <v>69</v>
      </c>
      <c r="D25" s="17" t="s">
        <v>71</v>
      </c>
      <c r="E25" s="17" t="s">
        <v>66</v>
      </c>
    </row>
    <row r="27">
      <c r="A27" s="18" t="s">
        <v>61</v>
      </c>
      <c r="B27" s="18" t="s">
        <v>61</v>
      </c>
      <c r="C27" s="18" t="s">
        <v>61</v>
      </c>
      <c r="D27" s="18" t="s">
        <v>61</v>
      </c>
      <c r="E27" s="18" t="s">
        <v>61</v>
      </c>
    </row>
    <row r="28">
      <c r="A28" s="20"/>
      <c r="B28" s="20"/>
      <c r="C28" s="20"/>
      <c r="D28" s="20"/>
      <c r="E28" s="20"/>
    </row>
    <row r="29">
      <c r="A29" s="21" t="s">
        <v>52</v>
      </c>
      <c r="B29" s="21" t="s">
        <v>53</v>
      </c>
      <c r="C29" s="21" t="s">
        <v>59</v>
      </c>
      <c r="D29" s="21" t="s">
        <v>59</v>
      </c>
      <c r="E29" s="21" t="s">
        <v>9</v>
      </c>
    </row>
    <row r="30">
      <c r="A30" s="17" t="s">
        <v>55</v>
      </c>
      <c r="B30" s="17">
        <v>1</v>
      </c>
      <c r="C30" s="17" t="s">
        <v>60</v>
      </c>
      <c r="D30" s="17" t="s">
        <v>60</v>
      </c>
      <c r="E30" s="17">
        <v>82.6717839947309</v>
      </c>
    </row>
    <row r="32">
      <c r="A32" s="22" t="s">
        <v>62</v>
      </c>
      <c r="B32" s="22" t="s">
        <v>62</v>
      </c>
      <c r="C32" s="22" t="s">
        <v>62</v>
      </c>
      <c r="D32" s="22" t="s">
        <v>62</v>
      </c>
      <c r="E32" s="22" t="s">
        <v>62</v>
      </c>
    </row>
    <row r="33">
      <c r="A33" s="21" t="s">
        <v>63</v>
      </c>
      <c r="B33" s="21" t="s">
        <v>63</v>
      </c>
      <c r="C33" s="21" t="s">
        <v>63</v>
      </c>
      <c r="D33" s="21" t="s">
        <v>64</v>
      </c>
      <c r="E33" s="21"/>
    </row>
    <row r="34">
      <c r="A34" s="17"/>
      <c r="B34" s="17"/>
      <c r="C34" s="17"/>
      <c r="D34" s="17" t="s">
        <v>65</v>
      </c>
      <c r="E34" s="17" t="s">
        <v>66</v>
      </c>
    </row>
    <row r="36">
      <c r="A36" s="22" t="s">
        <v>67</v>
      </c>
      <c r="B36" s="22" t="s">
        <v>67</v>
      </c>
      <c r="C36" s="22" t="s">
        <v>67</v>
      </c>
      <c r="D36" s="22" t="s">
        <v>67</v>
      </c>
      <c r="E36" s="22" t="s">
        <v>67</v>
      </c>
    </row>
    <row r="37">
      <c r="A37" s="21" t="s">
        <v>68</v>
      </c>
      <c r="B37" s="21"/>
      <c r="C37" s="21"/>
      <c r="D37" s="21" t="s">
        <v>52</v>
      </c>
      <c r="E37" s="21"/>
    </row>
    <row r="38">
      <c r="A38" s="17" t="s">
        <v>69</v>
      </c>
      <c r="B38" s="17" t="s">
        <v>69</v>
      </c>
      <c r="C38" s="17" t="s">
        <v>69</v>
      </c>
      <c r="D38" s="17" t="s">
        <v>83</v>
      </c>
      <c r="E38" s="17" t="s">
        <v>66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38</v>
      </c>
      <c r="B2" s="12" t="s">
        <v>39</v>
      </c>
      <c r="C2" s="12" t="s">
        <v>14</v>
      </c>
      <c r="D2" s="12" t="s">
        <v>40</v>
      </c>
      <c r="E2" s="12" t="s">
        <v>16</v>
      </c>
      <c r="F2" s="12" t="s">
        <v>33</v>
      </c>
      <c r="G2" s="12">
        <v>1.24790285</v>
      </c>
      <c r="H2" s="12">
        <v>1.4956115657250002</v>
      </c>
      <c r="I2" s="12">
        <v>817.3965890156843</v>
      </c>
    </row>
    <row r="5">
      <c r="A5" s="14" t="s">
        <v>51</v>
      </c>
      <c r="B5" s="14" t="s">
        <v>51</v>
      </c>
      <c r="C5" s="14" t="s">
        <v>51</v>
      </c>
      <c r="D5" s="14" t="s">
        <v>51</v>
      </c>
      <c r="E5" s="14" t="s">
        <v>51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52</v>
      </c>
      <c r="C7" s="16" t="s">
        <v>53</v>
      </c>
      <c r="D7" s="16" t="s">
        <v>54</v>
      </c>
      <c r="E7" s="16" t="s">
        <v>9</v>
      </c>
    </row>
    <row r="8">
      <c r="A8" s="17">
        <v>1</v>
      </c>
      <c r="B8" s="17" t="s">
        <v>55</v>
      </c>
      <c r="C8" s="17">
        <v>42</v>
      </c>
      <c r="D8" s="17" t="s">
        <v>61</v>
      </c>
      <c r="E8" s="17">
        <v>546.53173106473037</v>
      </c>
    </row>
    <row r="9">
      <c r="A9" s="17" t="s">
        <v>57</v>
      </c>
      <c r="B9" s="17" t="s">
        <v>57</v>
      </c>
      <c r="C9" s="17">
        <f>SUBTOTAL(109,Criteria_Summary18.7[Elementos])</f>
      </c>
      <c r="D9" s="17" t="s">
        <v>57</v>
      </c>
      <c r="E9" s="17">
        <f>SUBTOTAL(109,Criteria_Summary18.7[Total])</f>
      </c>
    </row>
    <row r="10">
      <c r="A10" s="18" t="s">
        <v>58</v>
      </c>
      <c r="B10" s="18">
        <v>0</v>
      </c>
      <c r="C10" s="19"/>
      <c r="D10" s="19"/>
      <c r="E10" s="18">
        <v>546.53</v>
      </c>
    </row>
    <row r="13">
      <c r="A13" s="18" t="s">
        <v>61</v>
      </c>
      <c r="B13" s="18" t="s">
        <v>61</v>
      </c>
      <c r="C13" s="18" t="s">
        <v>61</v>
      </c>
      <c r="D13" s="18" t="s">
        <v>61</v>
      </c>
      <c r="E13" s="18" t="s">
        <v>61</v>
      </c>
    </row>
    <row r="14">
      <c r="A14" s="20"/>
      <c r="B14" s="20"/>
      <c r="C14" s="20"/>
      <c r="D14" s="20"/>
      <c r="E14" s="20"/>
    </row>
    <row r="15">
      <c r="A15" s="21" t="s">
        <v>52</v>
      </c>
      <c r="B15" s="21" t="s">
        <v>53</v>
      </c>
      <c r="C15" s="21" t="s">
        <v>59</v>
      </c>
      <c r="D15" s="21" t="s">
        <v>59</v>
      </c>
      <c r="E15" s="21" t="s">
        <v>9</v>
      </c>
    </row>
    <row r="16">
      <c r="A16" s="17" t="s">
        <v>55</v>
      </c>
      <c r="B16" s="17">
        <v>42</v>
      </c>
      <c r="C16" s="17" t="s">
        <v>60</v>
      </c>
      <c r="D16" s="17" t="s">
        <v>60</v>
      </c>
      <c r="E16" s="17">
        <v>546.53173106473037</v>
      </c>
    </row>
    <row r="18">
      <c r="A18" s="22" t="s">
        <v>62</v>
      </c>
      <c r="B18" s="22" t="s">
        <v>62</v>
      </c>
      <c r="C18" s="22" t="s">
        <v>62</v>
      </c>
      <c r="D18" s="22" t="s">
        <v>62</v>
      </c>
      <c r="E18" s="22" t="s">
        <v>62</v>
      </c>
    </row>
    <row r="19">
      <c r="A19" s="21" t="s">
        <v>63</v>
      </c>
      <c r="B19" s="21" t="s">
        <v>63</v>
      </c>
      <c r="C19" s="21" t="s">
        <v>63</v>
      </c>
      <c r="D19" s="21" t="s">
        <v>64</v>
      </c>
      <c r="E19" s="21"/>
    </row>
    <row r="20">
      <c r="A20" s="17"/>
      <c r="B20" s="17"/>
      <c r="C20" s="17"/>
      <c r="D20" s="17" t="s">
        <v>65</v>
      </c>
      <c r="E20" s="17" t="s">
        <v>66</v>
      </c>
    </row>
    <row r="22">
      <c r="A22" s="22" t="s">
        <v>67</v>
      </c>
      <c r="B22" s="22" t="s">
        <v>67</v>
      </c>
      <c r="C22" s="22" t="s">
        <v>67</v>
      </c>
      <c r="D22" s="22" t="s">
        <v>67</v>
      </c>
      <c r="E22" s="22" t="s">
        <v>67</v>
      </c>
    </row>
    <row r="23">
      <c r="A23" s="21" t="s">
        <v>68</v>
      </c>
      <c r="B23" s="21"/>
      <c r="C23" s="21"/>
      <c r="D23" s="21" t="s">
        <v>52</v>
      </c>
      <c r="E23" s="21"/>
    </row>
    <row r="24">
      <c r="A24" s="17" t="s">
        <v>69</v>
      </c>
      <c r="B24" s="17" t="s">
        <v>69</v>
      </c>
      <c r="C24" s="17" t="s">
        <v>69</v>
      </c>
      <c r="D24" s="17" t="s">
        <v>71</v>
      </c>
      <c r="E24" s="17" t="s">
        <v>66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